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fg. Ramp" sheetId="1" r:id="rId4"/>
  </sheets>
  <externalReferences>
    <externalReference r:id="rId5"/>
    <externalReference r:id="rId6"/>
    <externalReference r:id="rId7"/>
    <externalReference r:id="rId8"/>
  </externalReferences>
  <definedNames>
    <definedName name="Wal_Mart">#REF!</definedName>
    <definedName name="Musicland">#REF!</definedName>
    <definedName name="Kmart">#REF!</definedName>
    <definedName name="Circuit_City">#REF!</definedName>
    <definedName name="Gamecrazy">#REF!</definedName>
    <definedName name="QOH">#REF!</definedName>
    <definedName name="VRAW">#REF!</definedName>
    <definedName name="FEOO">#REF!</definedName>
    <definedName name="C_charge">#REF!</definedName>
    <definedName name="OtherPriceImpacts">#REF!</definedName>
    <definedName name="Stock_OH">#REF!</definedName>
    <definedName name="GameStop">#REF!</definedName>
    <definedName name="Sears">#REF!</definedName>
    <definedName name="Meijer">#REF!</definedName>
    <definedName name="AEOH">#REF!</definedName>
    <definedName name="CapabilityQuestions">#REF!</definedName>
    <definedName name="MultipleLotDiscount">#REF!</definedName>
    <definedName name="R_charge">#REF!</definedName>
    <definedName name="KB_Toys">#REF!</definedName>
    <definedName name="SupplierInfo">#REF!</definedName>
    <definedName name="Demand">#REF!</definedName>
    <definedName name="FEOH">#REF!</definedName>
    <definedName name="SCP">#REF!</definedName>
    <definedName name="Best_Buy">#REF!</definedName>
    <definedName name="Costco">#REF!</definedName>
    <definedName name="Toys_R_Us">#REF!</definedName>
    <definedName name="ResinPricing">#REF!</definedName>
    <definedName name="Usable_OH">#REF!</definedName>
    <definedName name="VFG">#REF!</definedName>
    <definedName name="CompUSA">#REF!</definedName>
    <definedName name="AEOO">#REF!</definedName>
    <definedName name="Transworld">#REF!</definedName>
    <definedName name="Electronics_Boutique">#REF!</definedName>
    <definedName name="Target">#REF!</definedName>
    <definedName name="QOO">#REF!</definedName>
    <definedName name="SpecificationChanges">#REF!</definedName>
    <definedName name="Sam_s_Club">#REF!</definedName>
  </definedNames>
  <calcPr/>
  <extLst>
    <ext uri="GoogleSheetsCustomDataVersion1">
      <go:sheetsCustomData xmlns:go="http://customooxmlschemas.google.com/" r:id="rId9" roundtripDataSignature="AMtx7mh77YSx/00m0a+Chrzqv1iViRL2MA=="/>
    </ext>
  </extLst>
</workbook>
</file>

<file path=xl/sharedStrings.xml><?xml version="1.0" encoding="utf-8"?>
<sst xmlns="http://schemas.openxmlformats.org/spreadsheetml/2006/main" count="84" uniqueCount="84">
  <si>
    <t>Project Name</t>
  </si>
  <si>
    <t>Estimated volume per year</t>
  </si>
  <si>
    <t>Max installed cap. per month</t>
  </si>
  <si>
    <t>PV / Prod. start date</t>
  </si>
  <si>
    <t>First Ship Date</t>
  </si>
  <si>
    <t>Day 1 qty</t>
  </si>
  <si>
    <t>Est. last ship date (sea)</t>
  </si>
  <si>
    <t>Est. last ship date (air)</t>
  </si>
  <si>
    <t>Last ship (sea) - PV (# weeks)</t>
  </si>
  <si>
    <t>Last ship (air) - PV (# weeks)</t>
  </si>
  <si>
    <t>Ramp Capacity</t>
  </si>
  <si>
    <t>Build start date :</t>
  </si>
  <si>
    <t>Ship date :</t>
  </si>
  <si>
    <t>Wk -3</t>
  </si>
  <si>
    <t>Wk -2</t>
  </si>
  <si>
    <t>Wk -1</t>
  </si>
  <si>
    <t>Wk 0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</si>
  <si>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</si>
  <si>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</si>
  <si>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</si>
  <si>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</si>
  <si>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</si>
  <si>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</si>
  <si>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</si>
  <si>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</si>
  <si>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</si>
  <si>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</si>
  <si>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</si>
  <si>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</si>
  <si>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</si>
  <si>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</si>
  <si>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</si>
  <si>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</si>
  <si>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</si>
  <si>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</si>
  <si>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</si>
  <si>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</si>
  <si>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</si>
  <si>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</si>
  <si>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</si>
  <si>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</si>
  <si>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</si>
  <si>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</si>
  <si>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</si>
  <si>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</si>
  <si>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</si>
  <si>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</si>
  <si>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</si>
  <si>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</si>
  <si>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</si>
  <si>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</si>
  <si>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</si>
  <si>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</si>
  <si>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</si>
  <si>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</si>
  <si>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</si>
  <si>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</si>
  <si>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</si>
  <si>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% of max capacity</t>
  </si>
  <si>
    <t>Weekly volume</t>
  </si>
  <si>
    <t>Cumulative volume</t>
  </si>
  <si>
    <t xml:space="preserve"> (if needed)</t>
  </si>
  <si>
    <t>Ship plan</t>
  </si>
  <si>
    <t>Ship date (Friday):</t>
  </si>
  <si>
    <t>MS plan (ship dates)</t>
  </si>
  <si>
    <t>MS Plan (cummulative)</t>
  </si>
  <si>
    <t>CM capacity (ship dates)</t>
  </si>
  <si>
    <t>CM capacity (cummulative)</t>
  </si>
  <si>
    <t>CM capacity vs Plan</t>
  </si>
  <si>
    <t>CM plan (ship date)</t>
  </si>
  <si>
    <t>CM ship plan (cumm)</t>
  </si>
  <si>
    <t>CM ship plan vs Plan</t>
  </si>
  <si>
    <t>% of capacity</t>
  </si>
  <si>
    <t>Day 1 volume (changing max. capacity installed and # of weeks between PV and last day shipment)</t>
  </si>
  <si>
    <t>Max cap.</t>
  </si>
  <si>
    <t>3 wks</t>
  </si>
  <si>
    <t>4 wks</t>
  </si>
  <si>
    <t>5 wks</t>
  </si>
  <si>
    <t>6 wks</t>
  </si>
  <si>
    <t>7 wks</t>
  </si>
  <si>
    <t>less than</t>
  </si>
  <si>
    <t>Between</t>
  </si>
  <si>
    <t>and</t>
  </si>
  <si>
    <t>More than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</si>
</sst>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&quot;-&quot;??_);_(@_)"/>
    <numFmt numFmtId="165" formatCode="[$-409]d\-mmm\-yy"/>
    <numFmt numFmtId="166" formatCode="0.0"/>
    <numFmt numFmtId="167" formatCode="_(* #,##0.00_);_(* \(#,##0.00\);_(* &quot;-&quot;??_);_(@_)"/>
  </numFmts>
  <fonts count="21">
    <font>
      <sz val="10.0"/>
      <color rgb="FF000000"/>
      <name val="Arial"/>
    </font>
    <font>
      <sz val="10.0"/>
      <color theme="1"/>
      <name val="Avenir"/>
    </font>
    <font>
      <sz val="10.0"/>
      <color rgb="FFFF523B"/>
      <name val="Avenir"/>
    </font>
    <font>
      <sz val="10.0"/>
      <color rgb="FF000000"/>
      <name val="Avenir"/>
    </font>
    <font>
      <sz val="10.0"/>
      <color theme="1"/>
      <name val="Arial"/>
    </font>
    <font>
      <b/>
      <i/>
      <u/>
      <sz val="12.0"/>
      <color theme="1"/>
      <name val="Avenir"/>
    </font>
    <font>
      <sz val="8.0"/>
      <color theme="1"/>
      <name val="Avenir"/>
    </font>
    <font>
      <sz val="10.0"/>
      <name val="Avenir"/>
    </font>
    <font>
      <i/>
      <sz val="10.0"/>
      <color rgb="FFFF0000"/>
      <name val="Avenir"/>
    </font>
    <font/>
    <font>
      <b/>
      <i/>
      <u/>
      <sz val="11.0"/>
      <color theme="1"/>
      <name val="Avenir"/>
    </font>
    <font>
      <sz val="10.0"/>
      <color theme="0"/>
      <name val="Avenir"/>
    </font>
    <font>
      <b/>
      <sz val="10.0"/>
      <color theme="0"/>
      <name val="Avenir"/>
    </font>
    <font>
      <b/>
      <sz val="10.0"/>
      <color rgb="FF808080"/>
      <name val="Avenir"/>
    </font>
    <font>
      <b/>
      <sz val="10.0"/>
      <color theme="1"/>
      <name val="Avenir"/>
    </font>
    <font>
      <b/>
      <i/>
      <u/>
      <sz val="10.0"/>
      <color theme="1"/>
      <name val="Avenir"/>
    </font>
    <font>
      <sz val="10.0"/>
      <color rgb="FFEC362B"/>
      <name val="Avenir"/>
    </font>
    <font>
      <sz val="10.0"/>
      <color rgb="FF0000FF"/>
      <name val="Avenir"/>
    </font>
    <font>
      <b/>
      <i/>
      <sz val="10.0"/>
      <color rgb="FF333399"/>
      <name val="Avenir"/>
    </font>
    <font>
      <sz val="11.0"/>
      <color rgb="FF3F3F76"/>
      <name val="Calibri"/>
    </font>
    <font>
      <sz val="11.0"/>
      <color rgb="FF9C570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523B"/>
        <bgColor rgb="FFFF523B"/>
      </patternFill>
    </fill>
    <fill>
      <patternFill patternType="solid">
        <fgColor rgb="FFEC362B"/>
        <bgColor rgb="FFEC362B"/>
      </patternFill>
    </fill>
    <fill>
      <patternFill patternType="solid">
        <fgColor rgb="FF929DB1"/>
        <bgColor rgb="FF929DB1"/>
      </patternFill>
    </fill>
    <fill>
      <patternFill patternType="solid">
        <fgColor rgb="FFC5CBD4"/>
        <bgColor rgb="FFC5CBD4"/>
      </patternFill>
    </fill>
    <fill>
      <patternFill patternType="solid">
        <fgColor rgb="FF333A47"/>
        <bgColor rgb="FF333A47"/>
      </patternFill>
    </fill>
    <fill>
      <patternFill patternType="solid">
        <fgColor rgb="FF495060"/>
        <bgColor rgb="FF495060"/>
      </patternFill>
    </fill>
    <fill>
      <patternFill patternType="solid">
        <fgColor rgb="FF1E2023"/>
        <bgColor rgb="FF1E2023"/>
      </patternFill>
    </fill>
    <fill>
      <patternFill patternType="solid">
        <fgColor theme="0"/>
        <bgColor theme="0"/>
      </patternFill>
    </fill>
    <fill>
      <patternFill patternType="solid">
        <fgColor rgb="FFDBDEE4"/>
        <bgColor rgb="FFDBDEE4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</fills>
  <borders count="15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3" fontId="3" numFmtId="0" xfId="0" applyBorder="1" applyFill="1" applyFont="1"/>
    <xf borderId="1" fillId="4" fontId="4" numFmtId="0" xfId="0" applyBorder="1" applyFill="1" applyFont="1"/>
    <xf borderId="1" fillId="5" fontId="4" numFmtId="0" xfId="0" applyBorder="1" applyFill="1" applyFont="1"/>
    <xf borderId="1" fillId="6" fontId="4" numFmtId="0" xfId="0" applyBorder="1" applyFill="1" applyFont="1"/>
    <xf borderId="1" fillId="7" fontId="4" numFmtId="0" xfId="0" applyBorder="1" applyFill="1" applyFont="1"/>
    <xf borderId="0" fillId="0" fontId="5" numFmtId="0" xfId="0" applyFont="1"/>
    <xf borderId="0" fillId="0" fontId="3" numFmtId="0" xfId="0" applyFont="1"/>
    <xf borderId="1" fillId="8" fontId="4" numFmtId="0" xfId="0" applyBorder="1" applyFill="1" applyFont="1"/>
    <xf borderId="0" fillId="0" fontId="6" numFmtId="16" xfId="0" applyAlignment="1" applyFont="1" applyNumberFormat="1">
      <alignment horizontal="left"/>
    </xf>
    <xf borderId="2" fillId="0" fontId="1" numFmtId="0" xfId="0" applyBorder="1" applyFont="1"/>
    <xf borderId="2" fillId="4" fontId="7" numFmtId="0" xfId="0" applyAlignment="1" applyBorder="1" applyFont="1">
      <alignment horizontal="center"/>
    </xf>
    <xf borderId="2" fillId="4" fontId="1" numFmtId="164" xfId="0" applyAlignment="1" applyBorder="1" applyFont="1" applyNumberFormat="1">
      <alignment horizontal="center"/>
    </xf>
    <xf borderId="0" fillId="0" fontId="8" numFmtId="0" xfId="0" applyFont="1"/>
    <xf borderId="2" fillId="4" fontId="1" numFmtId="165" xfId="0" applyAlignment="1" applyBorder="1" applyFont="1" applyNumberFormat="1">
      <alignment horizontal="center"/>
    </xf>
    <xf borderId="1" fillId="9" fontId="1" numFmtId="0" xfId="0" applyBorder="1" applyFill="1" applyFont="1"/>
    <xf borderId="3" fillId="9" fontId="1" numFmtId="0" xfId="0" applyAlignment="1" applyBorder="1" applyFont="1">
      <alignment horizontal="center"/>
    </xf>
    <xf borderId="4" fillId="0" fontId="9" numFmtId="0" xfId="0" applyBorder="1" applyFont="1"/>
    <xf borderId="0" fillId="0" fontId="1" numFmtId="165" xfId="0" applyAlignment="1" applyFont="1" applyNumberFormat="1">
      <alignment horizontal="center"/>
    </xf>
    <xf borderId="2" fillId="4" fontId="1" numFmtId="164" xfId="0" applyAlignment="1" applyBorder="1" applyFont="1" applyNumberFormat="1">
      <alignment horizontal="center" vertical="center"/>
    </xf>
    <xf borderId="2" fillId="10" fontId="1" numFmtId="165" xfId="0" applyAlignment="1" applyBorder="1" applyFill="1" applyFont="1" applyNumberFormat="1">
      <alignment horizontal="center"/>
    </xf>
    <xf borderId="2" fillId="10" fontId="1" numFmtId="166" xfId="0" applyAlignment="1" applyBorder="1" applyFont="1" applyNumberFormat="1">
      <alignment horizontal="center"/>
    </xf>
    <xf borderId="0" fillId="0" fontId="1" numFmtId="9" xfId="0" applyFont="1" applyNumberFormat="1"/>
    <xf borderId="0" fillId="0" fontId="1" numFmtId="3" xfId="0" applyFont="1" applyNumberFormat="1"/>
    <xf borderId="1" fillId="9" fontId="1" numFmtId="3" xfId="0" applyBorder="1" applyFont="1" applyNumberFormat="1"/>
    <xf borderId="0" fillId="0" fontId="10" numFmtId="0" xfId="0" applyFont="1"/>
    <xf borderId="1" fillId="4" fontId="11" numFmtId="0" xfId="0" applyAlignment="1" applyBorder="1" applyFont="1">
      <alignment horizontal="right"/>
    </xf>
    <xf borderId="1" fillId="3" fontId="11" numFmtId="16" xfId="0" applyAlignment="1" applyBorder="1" applyFont="1" applyNumberFormat="1">
      <alignment horizontal="center"/>
    </xf>
    <xf borderId="5" fillId="3" fontId="11" numFmtId="16" xfId="0" applyAlignment="1" applyBorder="1" applyFont="1" applyNumberFormat="1">
      <alignment horizontal="center"/>
    </xf>
    <xf borderId="1" fillId="4" fontId="12" numFmtId="16" xfId="0" applyAlignment="1" applyBorder="1" applyFont="1" applyNumberFormat="1">
      <alignment horizontal="center"/>
    </xf>
    <xf borderId="1" fillId="4" fontId="11" numFmtId="16" xfId="0" applyAlignment="1" applyBorder="1" applyFont="1" applyNumberFormat="1">
      <alignment horizontal="center"/>
    </xf>
    <xf borderId="0" fillId="0" fontId="13" numFmtId="0" xfId="0" applyAlignment="1" applyFont="1">
      <alignment horizontal="center"/>
    </xf>
    <xf borderId="6" fillId="0" fontId="13" numFmtId="0" xfId="0" applyAlignment="1" applyBorder="1" applyFont="1">
      <alignment horizontal="center"/>
    </xf>
    <xf borderId="0" fillId="0" fontId="14" numFmtId="0" xfId="0" applyAlignment="1" applyFont="1">
      <alignment horizontal="center"/>
    </xf>
    <xf borderId="7" fillId="11" fontId="1" numFmtId="9" xfId="0" applyAlignment="1" applyBorder="1" applyFill="1" applyFont="1" applyNumberFormat="1">
      <alignment horizontal="center"/>
    </xf>
    <xf borderId="8" fillId="11" fontId="1" numFmtId="9" xfId="0" applyAlignment="1" applyBorder="1" applyFont="1" applyNumberFormat="1">
      <alignment horizontal="center"/>
    </xf>
    <xf borderId="9" fillId="11" fontId="1" numFmtId="9" xfId="0" applyAlignment="1" applyBorder="1" applyFont="1" applyNumberFormat="1">
      <alignment horizontal="center"/>
    </xf>
    <xf borderId="10" fillId="12" fontId="1" numFmtId="164" xfId="0" applyBorder="1" applyFill="1" applyFont="1" applyNumberFormat="1"/>
    <xf borderId="1" fillId="12" fontId="1" numFmtId="164" xfId="0" applyBorder="1" applyFont="1" applyNumberFormat="1"/>
    <xf borderId="5" fillId="12" fontId="1" numFmtId="164" xfId="0" applyBorder="1" applyFont="1" applyNumberFormat="1"/>
    <xf borderId="0" fillId="0" fontId="1" numFmtId="164" xfId="0" applyFont="1" applyNumberFormat="1"/>
    <xf borderId="0" fillId="0" fontId="14" numFmtId="164" xfId="0" applyFont="1" applyNumberFormat="1"/>
    <xf borderId="11" fillId="0" fontId="1" numFmtId="0" xfId="0" applyAlignment="1" applyBorder="1" applyFont="1">
      <alignment horizontal="center"/>
    </xf>
    <xf borderId="12" fillId="0" fontId="9" numFmtId="0" xfId="0" applyBorder="1" applyFont="1"/>
    <xf borderId="0" fillId="0" fontId="15" numFmtId="0" xfId="0" applyFont="1"/>
    <xf borderId="1" fillId="10" fontId="16" numFmtId="0" xfId="0" applyAlignment="1" applyBorder="1" applyFont="1">
      <alignment horizontal="right"/>
    </xf>
    <xf borderId="1" fillId="10" fontId="16" numFmtId="16" xfId="0" applyAlignment="1" applyBorder="1" applyFont="1" applyNumberFormat="1">
      <alignment horizontal="center"/>
    </xf>
    <xf borderId="1" fillId="11" fontId="1" numFmtId="164" xfId="0" applyBorder="1" applyFont="1" applyNumberFormat="1"/>
    <xf borderId="13" fillId="0" fontId="1" numFmtId="38" xfId="0" applyBorder="1" applyFont="1" applyNumberFormat="1"/>
    <xf borderId="0" fillId="0" fontId="1" numFmtId="38" xfId="0" applyFont="1" applyNumberFormat="1"/>
    <xf borderId="1" fillId="4" fontId="1" numFmtId="164" xfId="0" applyBorder="1" applyFont="1" applyNumberFormat="1"/>
    <xf borderId="13" fillId="0" fontId="14" numFmtId="38" xfId="0" applyBorder="1" applyFont="1" applyNumberFormat="1"/>
    <xf borderId="0" fillId="0" fontId="17" numFmtId="9" xfId="0" applyFont="1" applyNumberFormat="1"/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4" numFmtId="0" xfId="0" applyAlignment="1" applyFont="1">
      <alignment horizontal="right"/>
    </xf>
    <xf borderId="0" fillId="0" fontId="14" numFmtId="0" xfId="0" applyFont="1"/>
    <xf borderId="0" fillId="0" fontId="1" numFmtId="167" xfId="0" applyFont="1" applyNumberFormat="1"/>
    <xf borderId="0" fillId="0" fontId="18" numFmtId="0" xfId="0" applyFont="1"/>
    <xf borderId="0" fillId="0" fontId="1" numFmtId="3" xfId="0" applyAlignment="1" applyFont="1" applyNumberFormat="1">
      <alignment horizontal="center"/>
    </xf>
    <xf borderId="7" fillId="4" fontId="11" numFmtId="164" xfId="0" applyBorder="1" applyFont="1" applyNumberFormat="1"/>
    <xf borderId="8" fillId="4" fontId="11" numFmtId="164" xfId="0" applyBorder="1" applyFont="1" applyNumberFormat="1"/>
    <xf borderId="14" fillId="12" fontId="19" numFmtId="0" xfId="0" applyBorder="1" applyFont="1"/>
    <xf borderId="1" fillId="11" fontId="1" numFmtId="3" xfId="0" applyAlignment="1" applyBorder="1" applyFont="1" applyNumberFormat="1">
      <alignment horizontal="center"/>
    </xf>
    <xf borderId="7" fillId="3" fontId="11" numFmtId="164" xfId="0" applyBorder="1" applyFont="1" applyNumberFormat="1"/>
    <xf borderId="8" fillId="3" fontId="11" numFmtId="164" xfId="0" applyBorder="1" applyFont="1" applyNumberFormat="1"/>
    <xf borderId="10" fillId="3" fontId="11" numFmtId="164" xfId="0" applyBorder="1" applyFont="1" applyNumberFormat="1"/>
    <xf borderId="1" fillId="3" fontId="11" numFmtId="164" xfId="0" applyBorder="1" applyFont="1" applyNumberFormat="1"/>
    <xf borderId="1" fillId="13" fontId="20" numFmtId="0" xfId="0" applyBorder="1" applyFill="1" applyFont="1"/>
    <xf borderId="0" fillId="0" fontId="11" numFmtId="0" xfId="0" applyFont="1"/>
    <xf borderId="1" fillId="3" fontId="11" numFmtId="0" xfId="0" applyAlignment="1" applyBorder="1" applyFont="1">
      <alignment horizontal="right"/>
    </xf>
    <xf borderId="1" fillId="11" fontId="11" numFmtId="3" xfId="0" applyAlignment="1" applyBorder="1" applyFont="1" applyNumberFormat="1">
      <alignment horizontal="center"/>
    </xf>
    <xf borderId="1" fillId="4" fontId="1" numFmtId="0" xfId="0" applyAlignment="1" applyBorder="1" applyFont="1">
      <alignment horizontal="right"/>
    </xf>
    <xf borderId="1" fillId="4" fontId="1" numFmtId="3" xfId="0" applyAlignment="1" applyBorder="1" applyFont="1" applyNumberFormat="1">
      <alignment horizontal="center"/>
    </xf>
    <xf borderId="1" fillId="4" fontId="1" numFmtId="0" xfId="0" applyAlignment="1" applyBorder="1" applyFont="1">
      <alignment horizontal="center"/>
    </xf>
    <xf borderId="1" fillId="10" fontId="1" numFmtId="0" xfId="0" applyAlignment="1" applyBorder="1" applyFont="1">
      <alignment horizontal="right"/>
    </xf>
    <xf borderId="1" fillId="10" fontId="1" numFmtId="3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XXXX Production Ramp
(ship dates from CM)</a:t>
            </a:r>
          </a:p>
        </c:rich>
      </c:tx>
      <c:overlay val="0"/>
    </c:title>
    <c:plotArea>
      <c:layout>
        <c:manualLayout>
          <c:xMode val="edge"/>
          <c:yMode val="edge"/>
          <c:x val="0.24588116618292316"/>
          <c:y val="0.24712713027324182"/>
          <c:w val="0.6223074876072952"/>
          <c:h val="0.4770128328530016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2"/>
            </a:solidFill>
          </c:spPr>
          <c:cat>
            <c:strRef>
              <c:f>'Mfg. Ramp'!$G$29:$R$29</c:f>
            </c:strRef>
          </c:cat>
          <c:val>
            <c:numRef>
              <c:f>'Mfg. Ramp'!$G$51:$R$51</c:f>
            </c:numRef>
          </c:val>
        </c:ser>
        <c:axId val="1266211646"/>
        <c:axId val="1607468557"/>
      </c:barChart>
      <c:catAx>
        <c:axId val="1266211646"/>
        <c:scaling>
          <c:orientation val="minMax"/>
        </c:scaling>
        <c:delete val="0"/>
        <c:axPos val="b"/>
        <c:txPr>
          <a:bodyPr rot="0"/>
          <a:lstStyle/>
          <a:p>
            <a:pPr lvl="0">
              <a:defRPr b="1" i="0"/>
            </a:pPr>
          </a:p>
        </c:txPr>
        <c:crossAx val="1607468557"/>
      </c:catAx>
      <c:valAx>
        <c:axId val="1607468557"/>
        <c:scaling>
          <c:orientation val="minMax"/>
          <c:max val="60000.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Weekly volume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</a:p>
        </c:txPr>
        <c:crossAx val="1266211646"/>
      </c:valAx>
      <c:lineChart>
        <c:ser>
          <c:idx val="1"/>
          <c:order val="1"/>
          <c:spPr>
            <a:ln cmpd="sng" w="9525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cat>
            <c:strRef>
              <c:f>'Mfg. Ramp'!$G$29:$R$29</c:f>
            </c:strRef>
          </c:cat>
          <c:val>
            <c:numRef>
              <c:f>'Mfg. Ramp'!$G$52:$R$52</c:f>
            </c:numRef>
          </c:val>
          <c:smooth val="0"/>
        </c:ser>
        <c:ser>
          <c:idx val="2"/>
          <c:order val="2"/>
          <c:spPr>
            <a:ln cmpd="sng" w="9525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cat>
            <c:strRef>
              <c:f>'Mfg. Ramp'!$G$29:$R$29</c:f>
            </c:strRef>
          </c:cat>
          <c:val>
            <c:numRef>
              <c:f>'Mfg. Ramp'!$G$31:$R$31</c:f>
            </c:numRef>
          </c:val>
          <c:smooth val="0"/>
        </c:ser>
        <c:axId val="1149895746"/>
        <c:axId val="597566826"/>
      </c:lineChart>
      <c:catAx>
        <c:axId val="1149895746"/>
        <c:scaling>
          <c:orientation val="minMax"/>
        </c:scaling>
        <c:delete val="1"/>
        <c:axPos val="b"/>
        <c:txPr>
          <a:bodyPr rot="0"/>
          <a:lstStyle/>
          <a:p>
            <a:pPr lvl="0">
              <a:defRPr b="1" i="0"/>
            </a:pPr>
          </a:p>
        </c:txPr>
        <c:crossAx val="597566826"/>
      </c:catAx>
      <c:valAx>
        <c:axId val="597566826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Cumulative volume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</a:p>
        </c:txPr>
        <c:crossAx val="1149895746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504825</xdr:colOff>
      <xdr:row>65</xdr:row>
      <xdr:rowOff>76200</xdr:rowOff>
    </xdr:from>
    <xdr:ext cx="10248900" cy="3505200"/>
    <xdr:graphicFrame>
      <xdr:nvGraphicFramePr>
        <xdr:cNvPr id="131495818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0</xdr:colOff>
      <xdr:row>54</xdr:row>
      <xdr:rowOff>76200</xdr:rowOff>
    </xdr:from>
    <xdr:ext cx="1123950" cy="1143000"/>
    <xdr:sp>
      <xdr:nvSpPr>
        <xdr:cNvPr id="3" name="Shape 3"/>
        <xdr:cNvSpPr/>
      </xdr:nvSpPr>
      <xdr:spPr>
        <a:xfrm rot="-5400000">
          <a:off x="4779263" y="3222788"/>
          <a:ext cx="1133475" cy="1114425"/>
        </a:xfrm>
        <a:prstGeom prst="rightArrow">
          <a:avLst>
            <a:gd fmla="val 50000" name="adj1"/>
            <a:gd fmla="val 37109" name="adj2"/>
          </a:avLst>
        </a:prstGeom>
        <a:gradFill>
          <a:gsLst>
            <a:gs pos="0">
              <a:srgbClr val="808080">
                <a:alpha val="93725"/>
              </a:srgbClr>
            </a:gs>
            <a:gs pos="100000">
              <a:srgbClr val="C0C0C0"/>
            </a:gs>
          </a:gsLst>
          <a:lin ang="0" scaled="0"/>
        </a:gra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13</xdr:col>
      <xdr:colOff>238125</xdr:colOff>
      <xdr:row>54</xdr:row>
      <xdr:rowOff>142875</xdr:rowOff>
    </xdr:from>
    <xdr:ext cx="1114425" cy="1143000"/>
    <xdr:sp>
      <xdr:nvSpPr>
        <xdr:cNvPr id="4" name="Shape 4"/>
        <xdr:cNvSpPr/>
      </xdr:nvSpPr>
      <xdr:spPr>
        <a:xfrm rot="-5400000">
          <a:off x="4779263" y="3227550"/>
          <a:ext cx="1133475" cy="1104900"/>
        </a:xfrm>
        <a:prstGeom prst="rightArrow">
          <a:avLst>
            <a:gd fmla="val 50000" name="adj1"/>
            <a:gd fmla="val 37109" name="adj2"/>
          </a:avLst>
        </a:prstGeom>
        <a:gradFill>
          <a:gsLst>
            <a:gs pos="0">
              <a:srgbClr val="808080">
                <a:alpha val="93725"/>
              </a:srgbClr>
            </a:gs>
            <a:gs pos="100000">
              <a:srgbClr val="C0C0C0"/>
            </a:gs>
          </a:gsLst>
          <a:lin ang="0" scaled="0"/>
        </a:gra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#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#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#" TargetMode="External"/></Relationships>
</file>

<file path=xl/externalLinks/_rels/externalLink4.xml.rels><?xml version="1.0" encoding="UTF-8" standalone="yes"?><Relationships xmlns="http://schemas.openxmlformats.org/package/2006/relationships"><Relationship Id="rId1" Type="http://schemas.openxmlformats.org/officeDocument/2006/relationships/externalLinkPath" Target="#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ver"/>
      <sheetName val="General Instructions"/>
      <sheetName val="Certification"/>
      <sheetName val="Supplier Information"/>
      <sheetName val="Pricing"/>
      <sheetName val="Pricing Templates"/>
      <sheetName val="Pricing Templates (2)"/>
      <sheetName val="Tooling Template"/>
      <sheetName val="Fixture Template"/>
      <sheetName val="NPI Template"/>
      <sheetName val="Forecast"/>
      <sheetName val="Other Pricing Factors"/>
      <sheetName val="RFQ review"/>
      <sheetName val="additional quest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All Data"/>
      <sheetName val="Menu Items"/>
      <sheetName val="MS Part# Lookup"/>
      <sheetName val="rl versus daily"/>
      <sheetName val="report data"/>
      <sheetName val="mgmt daily"/>
      <sheetName val="Flex KPI Dash"/>
      <sheetName val="Jabil KPI"/>
      <sheetName val="EOC Ops"/>
      <sheetName val="AOC ops"/>
      <sheetName val="Part Categorization Template V1"/>
      <sheetName val="Menu"/>
      <sheetName val="General Instructions"/>
      <sheetName val="Data lists"/>
      <sheetName val="PrdMatrix"/>
      <sheetName val="129 COA"/>
      <sheetName val="Forecast Drivers"/>
      <sheetName val="Results"/>
      <sheetName val="Issues List"/>
      <sheetName val="QuoteSummary"/>
      <sheetName val="Sheet1"/>
      <sheetName val="Part Categorization"/>
      <sheetName val="General Instruction"/>
      <sheetName val="SMI Aging Analysis Data"/>
      <sheetName val="All"/>
      <sheetName val="Data"/>
      <sheetName val="Sheet2"/>
      <sheetName val="TopandBtmsideSMT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struction"/>
      <sheetName val="Price + Split"/>
      <sheetName val="Part_Master"/>
      <sheetName val="Commodity"/>
      <sheetName val="D00619 Coversheet"/>
      <sheetName val="D00620 Coversheet"/>
      <sheetName val="All Parts"/>
      <sheetName val="SAP"/>
      <sheetName val="AML"/>
      <sheetName val="Edit List"/>
      <sheetName val="Codes"/>
      <sheetName val="Assy"/>
      <sheetName val="Sheet2"/>
      <sheetName val="Dec99"/>
      <sheetName val="QuoteSummary"/>
      <sheetName val="ManualAssyandWaveSolder"/>
      <sheetName val="Price_+_Split"/>
      <sheetName val="D00619_Coversheet"/>
      <sheetName val="D00620_Coversheet"/>
      <sheetName val="All_Parts"/>
      <sheetName val="Edit_Lis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ll Down Data OLD"/>
      <sheetName val="Total Category Sales"/>
      <sheetName val="Total Trends"/>
      <sheetName val="Acct by Product"/>
      <sheetName val="Product by Acct"/>
      <sheetName val="Wal-Mart"/>
      <sheetName val="Toys &quot;R&quot; Us"/>
      <sheetName val="GameStop"/>
      <sheetName val="Best Buy"/>
      <sheetName val="Elect Boutique"/>
      <sheetName val="Target"/>
      <sheetName val="KB Toys"/>
      <sheetName val="Circuit City"/>
      <sheetName val="K-Mart"/>
      <sheetName val="Sears"/>
      <sheetName val="CompUSA"/>
      <sheetName val="Meijer"/>
      <sheetName val="Musicland"/>
      <sheetName val="Transworld"/>
      <sheetName val="Hollywood"/>
      <sheetName val="Costco"/>
      <sheetName val="Sam's Club"/>
      <sheetName val="Halo"/>
      <sheetName val="Munch"/>
      <sheetName val="Gotham"/>
      <sheetName val="Amped"/>
      <sheetName val="NFL Fever"/>
      <sheetName val="Fuzion"/>
      <sheetName val="Call Down Data"/>
      <sheetName val="No. of Outlets"/>
      <sheetName val="Sample Charts Master (4)"/>
      <sheetName val="Charts"/>
      <sheetName val="Act Bud Comparison  "/>
      <sheetName val="Actuals by Division"/>
      <sheetName val="Trend"/>
      <sheetName val="Chart Data"/>
      <sheetName val="Data lists"/>
      <sheetName val="Assy"/>
      <sheetName val="Information"/>
      <sheetName val="Menu Items"/>
      <sheetName val="Sheet2"/>
      <sheetName val="General Instructions"/>
      <sheetName val="proposal plan"/>
      <sheetName val="129 COA"/>
      <sheetName val="G.In. &amp; Coms."/>
      <sheetName val="FA-LISTING"/>
      <sheetName val="Master GW v3 Sorted"/>
      <sheetName val="Cover"/>
      <sheetName val="Master List"/>
      <sheetName val="Call_Down_Data_OLD"/>
      <sheetName val="Total_Category_Sales"/>
      <sheetName val="Total_Trends"/>
      <sheetName val="Acct_by_Product"/>
      <sheetName val="Product_by_Acct"/>
      <sheetName val="Toys_&quot;R&quot;_Us"/>
      <sheetName val="Best_Buy"/>
      <sheetName val="Elect_Boutique"/>
      <sheetName val="KB_Toys"/>
      <sheetName val="Circuit_City"/>
      <sheetName val="Sam's_Club"/>
      <sheetName val="NFL_Fever"/>
      <sheetName val="Call_Down_Data"/>
      <sheetName val="No__of_Outlets"/>
      <sheetName val="Sample_Charts_Master_(4)"/>
      <sheetName val="Act_Bud_Comparison__"/>
      <sheetName val="Actuals_by_Division"/>
      <sheetName val="Chart_Data"/>
      <sheetName val="Menu_Items"/>
      <sheetName val="Data_lists"/>
      <sheetName val="General_Instructions"/>
      <sheetName val="proposal_plan"/>
      <sheetName val="129_COA"/>
      <sheetName val="Issues 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 outlineLevelRow="1"/>
  <cols>
    <col customWidth="1" min="1" max="1" width="4.14"/>
    <col customWidth="1" min="2" max="2" width="28.86"/>
    <col customWidth="1" min="3" max="3" width="14.43"/>
    <col customWidth="1" min="4" max="7" width="11.71"/>
    <col customWidth="1" min="8" max="47" width="14.0"/>
    <col customWidth="1" min="48" max="49" width="9.14"/>
  </cols>
  <sheetData>
    <row r="1" ht="13.5" customHeight="1">
      <c r="A1" s="1"/>
      <c r="B1" s="1"/>
      <c r="C1" s="1"/>
      <c r="D1" s="1"/>
      <c r="E1" s="1"/>
      <c r="F1" s="1"/>
      <c r="G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ht="13.5" customHeight="1">
      <c r="A2" s="1"/>
      <c r="B2" s="1"/>
      <c r="C2" s="1"/>
      <c r="D2" s="1"/>
      <c r="E2" s="1"/>
      <c r="F2" s="1"/>
      <c r="G2" s="1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ht="13.5" customHeight="1">
      <c r="A3" s="1"/>
      <c r="B3" s="1"/>
      <c r="C3" s="1"/>
      <c r="D3" s="1"/>
      <c r="E3" s="1"/>
      <c r="F3" s="1"/>
      <c r="G3" s="1"/>
      <c r="I3" s="6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ht="13.5" customHeight="1">
      <c r="A4" s="1"/>
      <c r="B4" s="8" t="str">
        <f>+CONCATENATE(C7," Capacity Ramp Model")</f>
        <v> Capacity Ramp Model</v>
      </c>
      <c r="C4" s="1"/>
      <c r="D4" s="1"/>
      <c r="E4" s="1"/>
      <c r="F4" s="1"/>
      <c r="G4" s="1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ht="13.5" customHeight="1">
      <c r="A5" s="1"/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ht="13.5" customHeight="1">
      <c r="A6" s="1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ht="13.5" customHeight="1">
      <c r="A7" s="1"/>
      <c r="B7" s="12" t="s">
        <v>0</v>
      </c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ht="13.5" customHeight="1">
      <c r="A8" s="1"/>
      <c r="B8" s="12" t="s">
        <v>1</v>
      </c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ht="13.5" customHeight="1">
      <c r="A9" s="1"/>
      <c r="B9" s="12" t="s">
        <v>2</v>
      </c>
      <c r="C9" s="14">
        <v>1500000.0</v>
      </c>
      <c r="D9" s="1"/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ht="13.5" customHeight="1">
      <c r="A10" s="1"/>
      <c r="B10" s="12" t="s">
        <v>3</v>
      </c>
      <c r="C10" s="16">
        <v>43447.0</v>
      </c>
      <c r="D10" s="1"/>
      <c r="E10" s="15"/>
      <c r="F10" s="1"/>
      <c r="G10" s="1"/>
      <c r="H10" s="17"/>
      <c r="I10" s="17"/>
      <c r="J10" s="18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ht="13.5" customHeight="1">
      <c r="A11" s="1"/>
      <c r="B11" s="12" t="s">
        <v>4</v>
      </c>
      <c r="C11" s="16"/>
      <c r="D11" s="20"/>
      <c r="E11" s="15"/>
      <c r="F11" s="1"/>
      <c r="G11" s="1"/>
      <c r="H11" s="17"/>
      <c r="I11" s="17"/>
      <c r="J11" s="18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ht="13.5" customHeight="1">
      <c r="A12" s="1"/>
      <c r="B12" s="12" t="s">
        <v>5</v>
      </c>
      <c r="C12" s="21"/>
      <c r="D12" s="20"/>
      <c r="E12" s="15"/>
      <c r="F12" s="1"/>
      <c r="G12" s="1"/>
      <c r="H12" s="17"/>
      <c r="I12" s="17"/>
      <c r="J12" s="18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ht="13.5" customHeight="1" outlineLevel="1">
      <c r="A13" s="1"/>
      <c r="B13" s="12" t="s">
        <v>6</v>
      </c>
      <c r="C13" s="22"/>
      <c r="D13" s="20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ht="13.5" customHeight="1" outlineLevel="1">
      <c r="A14" s="1"/>
      <c r="B14" s="12" t="s">
        <v>7</v>
      </c>
      <c r="C14" s="22"/>
      <c r="D14" s="20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ht="13.5" customHeight="1" outlineLevel="1">
      <c r="A15" s="1"/>
      <c r="B15" s="12" t="s">
        <v>8</v>
      </c>
      <c r="C15" s="23"/>
      <c r="D15" s="20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ht="13.5" customHeight="1" outlineLevel="1">
      <c r="A16" s="1"/>
      <c r="B16" s="12" t="s">
        <v>9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ht="13.5" customHeight="1">
      <c r="A17" s="1"/>
      <c r="B17" s="1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ht="13.5" customHeight="1" outlineLevel="1">
      <c r="A18" s="1"/>
      <c r="B18" s="27" t="s">
        <v>10</v>
      </c>
      <c r="C18" s="1"/>
      <c r="D18" s="1"/>
      <c r="E18" s="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ht="13.5" customHeight="1" outlineLevel="1">
      <c r="A19" s="1"/>
      <c r="B19" s="28" t="s">
        <v>11</v>
      </c>
      <c r="C19" s="29">
        <f t="shared" ref="C19:F19" si="1">IF(D19="","",D19-7)</f>
        <v>43419</v>
      </c>
      <c r="D19" s="29">
        <f t="shared" si="1"/>
        <v>43426</v>
      </c>
      <c r="E19" s="29">
        <f t="shared" si="1"/>
        <v>43433</v>
      </c>
      <c r="F19" s="30">
        <f t="shared" si="1"/>
        <v>43440</v>
      </c>
      <c r="G19" s="31">
        <v>43447.0</v>
      </c>
      <c r="H19" s="32">
        <f t="shared" ref="H19:AU19" si="2">IF(G19="","",G19+7)</f>
        <v>43454</v>
      </c>
      <c r="I19" s="32">
        <f t="shared" si="2"/>
        <v>43461</v>
      </c>
      <c r="J19" s="32">
        <f t="shared" si="2"/>
        <v>43468</v>
      </c>
      <c r="K19" s="32">
        <f t="shared" si="2"/>
        <v>43475</v>
      </c>
      <c r="L19" s="32">
        <f t="shared" si="2"/>
        <v>43482</v>
      </c>
      <c r="M19" s="32">
        <f t="shared" si="2"/>
        <v>43489</v>
      </c>
      <c r="N19" s="32">
        <f t="shared" si="2"/>
        <v>43496</v>
      </c>
      <c r="O19" s="32">
        <f t="shared" si="2"/>
        <v>43503</v>
      </c>
      <c r="P19" s="32">
        <f t="shared" si="2"/>
        <v>43510</v>
      </c>
      <c r="Q19" s="32">
        <f t="shared" si="2"/>
        <v>43517</v>
      </c>
      <c r="R19" s="32">
        <f t="shared" si="2"/>
        <v>43524</v>
      </c>
      <c r="S19" s="32">
        <f t="shared" si="2"/>
        <v>43531</v>
      </c>
      <c r="T19" s="32">
        <f t="shared" si="2"/>
        <v>43538</v>
      </c>
      <c r="U19" s="32">
        <f t="shared" si="2"/>
        <v>43545</v>
      </c>
      <c r="V19" s="32">
        <f t="shared" si="2"/>
        <v>43552</v>
      </c>
      <c r="W19" s="32">
        <f t="shared" si="2"/>
        <v>43559</v>
      </c>
      <c r="X19" s="32">
        <f t="shared" si="2"/>
        <v>43566</v>
      </c>
      <c r="Y19" s="32">
        <f t="shared" si="2"/>
        <v>43573</v>
      </c>
      <c r="Z19" s="32">
        <f t="shared" si="2"/>
        <v>43580</v>
      </c>
      <c r="AA19" s="32">
        <f t="shared" si="2"/>
        <v>43587</v>
      </c>
      <c r="AB19" s="32">
        <f t="shared" si="2"/>
        <v>43594</v>
      </c>
      <c r="AC19" s="32">
        <f t="shared" si="2"/>
        <v>43601</v>
      </c>
      <c r="AD19" s="32">
        <f t="shared" si="2"/>
        <v>43608</v>
      </c>
      <c r="AE19" s="32">
        <f t="shared" si="2"/>
        <v>43615</v>
      </c>
      <c r="AF19" s="32">
        <f t="shared" si="2"/>
        <v>43622</v>
      </c>
      <c r="AG19" s="32">
        <f t="shared" si="2"/>
        <v>43629</v>
      </c>
      <c r="AH19" s="32">
        <f t="shared" si="2"/>
        <v>43636</v>
      </c>
      <c r="AI19" s="32">
        <f t="shared" si="2"/>
        <v>43643</v>
      </c>
      <c r="AJ19" s="32">
        <f t="shared" si="2"/>
        <v>43650</v>
      </c>
      <c r="AK19" s="32">
        <f t="shared" si="2"/>
        <v>43657</v>
      </c>
      <c r="AL19" s="32">
        <f t="shared" si="2"/>
        <v>43664</v>
      </c>
      <c r="AM19" s="32">
        <f t="shared" si="2"/>
        <v>43671</v>
      </c>
      <c r="AN19" s="32">
        <f t="shared" si="2"/>
        <v>43678</v>
      </c>
      <c r="AO19" s="32">
        <f t="shared" si="2"/>
        <v>43685</v>
      </c>
      <c r="AP19" s="32">
        <f t="shared" si="2"/>
        <v>43692</v>
      </c>
      <c r="AQ19" s="32">
        <f t="shared" si="2"/>
        <v>43699</v>
      </c>
      <c r="AR19" s="32">
        <f t="shared" si="2"/>
        <v>43706</v>
      </c>
      <c r="AS19" s="32">
        <f t="shared" si="2"/>
        <v>43713</v>
      </c>
      <c r="AT19" s="32">
        <f t="shared" si="2"/>
        <v>43720</v>
      </c>
      <c r="AU19" s="32">
        <f t="shared" si="2"/>
        <v>43727</v>
      </c>
      <c r="AV19" s="1"/>
      <c r="AW19" s="1"/>
    </row>
    <row r="20" ht="13.5" customHeight="1" outlineLevel="1">
      <c r="A20" s="1"/>
      <c r="B20" s="28" t="s">
        <v>12</v>
      </c>
      <c r="C20" s="29">
        <f>IF(C19="","",C19+4)</f>
        <v>43423</v>
      </c>
      <c r="D20" s="29">
        <f t="shared" ref="D20:AU20" si="3">IF(C20="","",C20+7)</f>
        <v>43430</v>
      </c>
      <c r="E20" s="29">
        <f t="shared" si="3"/>
        <v>43437</v>
      </c>
      <c r="F20" s="30">
        <f t="shared" si="3"/>
        <v>43444</v>
      </c>
      <c r="G20" s="32">
        <f t="shared" si="3"/>
        <v>43451</v>
      </c>
      <c r="H20" s="32">
        <f t="shared" si="3"/>
        <v>43458</v>
      </c>
      <c r="I20" s="32">
        <f t="shared" si="3"/>
        <v>43465</v>
      </c>
      <c r="J20" s="32">
        <f t="shared" si="3"/>
        <v>43472</v>
      </c>
      <c r="K20" s="32">
        <f t="shared" si="3"/>
        <v>43479</v>
      </c>
      <c r="L20" s="32">
        <f t="shared" si="3"/>
        <v>43486</v>
      </c>
      <c r="M20" s="32">
        <f t="shared" si="3"/>
        <v>43493</v>
      </c>
      <c r="N20" s="32">
        <f t="shared" si="3"/>
        <v>43500</v>
      </c>
      <c r="O20" s="32">
        <f t="shared" si="3"/>
        <v>43507</v>
      </c>
      <c r="P20" s="32">
        <f t="shared" si="3"/>
        <v>43514</v>
      </c>
      <c r="Q20" s="32">
        <f t="shared" si="3"/>
        <v>43521</v>
      </c>
      <c r="R20" s="32">
        <f t="shared" si="3"/>
        <v>43528</v>
      </c>
      <c r="S20" s="32">
        <f t="shared" si="3"/>
        <v>43535</v>
      </c>
      <c r="T20" s="32">
        <f t="shared" si="3"/>
        <v>43542</v>
      </c>
      <c r="U20" s="32">
        <f t="shared" si="3"/>
        <v>43549</v>
      </c>
      <c r="V20" s="32">
        <f t="shared" si="3"/>
        <v>43556</v>
      </c>
      <c r="W20" s="32">
        <f t="shared" si="3"/>
        <v>43563</v>
      </c>
      <c r="X20" s="32">
        <f t="shared" si="3"/>
        <v>43570</v>
      </c>
      <c r="Y20" s="32">
        <f t="shared" si="3"/>
        <v>43577</v>
      </c>
      <c r="Z20" s="32">
        <f t="shared" si="3"/>
        <v>43584</v>
      </c>
      <c r="AA20" s="32">
        <f t="shared" si="3"/>
        <v>43591</v>
      </c>
      <c r="AB20" s="32">
        <f t="shared" si="3"/>
        <v>43598</v>
      </c>
      <c r="AC20" s="32">
        <f t="shared" si="3"/>
        <v>43605</v>
      </c>
      <c r="AD20" s="32">
        <f t="shared" si="3"/>
        <v>43612</v>
      </c>
      <c r="AE20" s="32">
        <f t="shared" si="3"/>
        <v>43619</v>
      </c>
      <c r="AF20" s="32">
        <f t="shared" si="3"/>
        <v>43626</v>
      </c>
      <c r="AG20" s="32">
        <f t="shared" si="3"/>
        <v>43633</v>
      </c>
      <c r="AH20" s="32">
        <f t="shared" si="3"/>
        <v>43640</v>
      </c>
      <c r="AI20" s="32">
        <f t="shared" si="3"/>
        <v>43647</v>
      </c>
      <c r="AJ20" s="32">
        <f t="shared" si="3"/>
        <v>43654</v>
      </c>
      <c r="AK20" s="32">
        <f t="shared" si="3"/>
        <v>43661</v>
      </c>
      <c r="AL20" s="32">
        <f t="shared" si="3"/>
        <v>43668</v>
      </c>
      <c r="AM20" s="32">
        <f t="shared" si="3"/>
        <v>43675</v>
      </c>
      <c r="AN20" s="32">
        <f t="shared" si="3"/>
        <v>43682</v>
      </c>
      <c r="AO20" s="32">
        <f t="shared" si="3"/>
        <v>43689</v>
      </c>
      <c r="AP20" s="32">
        <f t="shared" si="3"/>
        <v>43696</v>
      </c>
      <c r="AQ20" s="32">
        <f t="shared" si="3"/>
        <v>43703</v>
      </c>
      <c r="AR20" s="32">
        <f t="shared" si="3"/>
        <v>43710</v>
      </c>
      <c r="AS20" s="32">
        <f t="shared" si="3"/>
        <v>43717</v>
      </c>
      <c r="AT20" s="32">
        <f t="shared" si="3"/>
        <v>43724</v>
      </c>
      <c r="AU20" s="32">
        <f t="shared" si="3"/>
        <v>43731</v>
      </c>
      <c r="AV20" s="1"/>
      <c r="AW20" s="1"/>
    </row>
    <row r="21" ht="13.5" customHeight="1" outlineLevel="1">
      <c r="A21" s="1"/>
      <c r="B21" s="1"/>
      <c r="C21" s="33" t="s">
        <v>13</v>
      </c>
      <c r="D21" s="33" t="s">
        <v>14</v>
      </c>
      <c r="E21" s="33" t="s">
        <v>15</v>
      </c>
      <c r="F21" s="34" t="s">
        <v>16</v>
      </c>
      <c r="G21" s="35" t="s">
        <v>17</v>
      </c>
      <c r="H21" s="35" t="s">
        <v>18</v>
      </c>
      <c r="I21" s="35" t="s">
        <v>19</v>
      </c>
      <c r="J21" s="35" t="s">
        <v>20</v>
      </c>
      <c r="K21" s="35" t="s">
        <v>21</v>
      </c>
      <c r="L21" s="35" t="s">
        <v>22</v>
      </c>
      <c r="M21" s="35" t="s">
        <v>23</v>
      </c>
      <c r="N21" s="35" t="s">
        <v>24</v>
      </c>
      <c r="O21" s="35" t="s">
        <v>25</v>
      </c>
      <c r="P21" s="35" t="s">
        <v>26</v>
      </c>
      <c r="Q21" s="35" t="s">
        <v>27</v>
      </c>
      <c r="R21" s="35" t="s">
        <v>28</v>
      </c>
      <c r="S21" s="35" t="s">
        <v>29</v>
      </c>
      <c r="T21" s="35" t="s">
        <v>30</v>
      </c>
      <c r="U21" s="35" t="s">
        <v>31</v>
      </c>
      <c r="V21" s="35" t="s">
        <v>32</v>
      </c>
      <c r="W21" s="35" t="s">
        <v>33</v>
      </c>
      <c r="X21" s="35" t="s">
        <v>34</v>
      </c>
      <c r="Y21" s="35" t="s">
        <v>35</v>
      </c>
      <c r="Z21" s="35" t="s">
        <v>36</v>
      </c>
      <c r="AA21" s="35" t="s">
        <v>37</v>
      </c>
      <c r="AB21" s="35" t="s">
        <v>38</v>
      </c>
      <c r="AC21" s="35" t="s">
        <v>39</v>
      </c>
      <c r="AD21" s="35" t="s">
        <v>40</v>
      </c>
      <c r="AE21" s="35" t="s">
        <v>41</v>
      </c>
      <c r="AF21" s="35" t="s">
        <v>42</v>
      </c>
      <c r="AG21" s="35" t="s">
        <v>43</v>
      </c>
      <c r="AH21" s="35" t="s">
        <v>44</v>
      </c>
      <c r="AI21" s="35" t="s">
        <v>45</v>
      </c>
      <c r="AJ21" s="35" t="s">
        <v>46</v>
      </c>
      <c r="AK21" s="35" t="s">
        <v>47</v>
      </c>
      <c r="AL21" s="35" t="s">
        <v>48</v>
      </c>
      <c r="AM21" s="35" t="s">
        <v>49</v>
      </c>
      <c r="AN21" s="35" t="s">
        <v>50</v>
      </c>
      <c r="AO21" s="35" t="s">
        <v>51</v>
      </c>
      <c r="AP21" s="35" t="s">
        <v>52</v>
      </c>
      <c r="AQ21" s="35" t="s">
        <v>53</v>
      </c>
      <c r="AR21" s="35" t="s">
        <v>54</v>
      </c>
      <c r="AS21" s="35" t="s">
        <v>55</v>
      </c>
      <c r="AT21" s="35" t="s">
        <v>56</v>
      </c>
      <c r="AU21" s="35" t="s">
        <v>57</v>
      </c>
      <c r="AV21" s="1"/>
      <c r="AW21" s="1"/>
    </row>
    <row r="22" ht="13.5" customHeight="1" outlineLevel="1">
      <c r="A22" s="1"/>
      <c r="B22" s="1" t="s">
        <v>58</v>
      </c>
      <c r="C22" s="36"/>
      <c r="D22" s="37"/>
      <c r="E22" s="37"/>
      <c r="F22" s="38"/>
      <c r="G22" s="37">
        <v>0.5</v>
      </c>
      <c r="H22" s="37">
        <v>0.8</v>
      </c>
      <c r="I22" s="37">
        <v>0.9</v>
      </c>
      <c r="J22" s="37">
        <v>1.0</v>
      </c>
      <c r="K22" s="37">
        <v>1.0</v>
      </c>
      <c r="L22" s="37">
        <v>1.0</v>
      </c>
      <c r="M22" s="37">
        <v>1.0</v>
      </c>
      <c r="N22" s="37">
        <v>1.0</v>
      </c>
      <c r="O22" s="37">
        <v>1.0</v>
      </c>
      <c r="P22" s="37">
        <v>1.0</v>
      </c>
      <c r="Q22" s="37">
        <v>1.0</v>
      </c>
      <c r="R22" s="37">
        <v>1.0</v>
      </c>
      <c r="S22" s="37">
        <v>1.0</v>
      </c>
      <c r="T22" s="37">
        <v>1.0</v>
      </c>
      <c r="U22" s="37">
        <v>1.0</v>
      </c>
      <c r="V22" s="37">
        <v>1.0</v>
      </c>
      <c r="W22" s="37">
        <v>1.0</v>
      </c>
      <c r="X22" s="37">
        <v>1.0</v>
      </c>
      <c r="Y22" s="37">
        <v>1.0</v>
      </c>
      <c r="Z22" s="37">
        <v>1.0</v>
      </c>
      <c r="AA22" s="37">
        <v>1.0</v>
      </c>
      <c r="AB22" s="37">
        <v>1.0</v>
      </c>
      <c r="AC22" s="37">
        <v>1.0</v>
      </c>
      <c r="AD22" s="37">
        <v>1.0</v>
      </c>
      <c r="AE22" s="37">
        <v>1.0</v>
      </c>
      <c r="AF22" s="37">
        <v>1.0</v>
      </c>
      <c r="AG22" s="37">
        <v>1.0</v>
      </c>
      <c r="AH22" s="37">
        <v>1.0</v>
      </c>
      <c r="AI22" s="37">
        <v>1.0</v>
      </c>
      <c r="AJ22" s="37">
        <v>1.0</v>
      </c>
      <c r="AK22" s="37">
        <v>1.0</v>
      </c>
      <c r="AL22" s="37">
        <v>1.0</v>
      </c>
      <c r="AM22" s="37">
        <v>1.0</v>
      </c>
      <c r="AN22" s="37">
        <v>1.0</v>
      </c>
      <c r="AO22" s="37">
        <v>1.0</v>
      </c>
      <c r="AP22" s="37">
        <v>1.0</v>
      </c>
      <c r="AQ22" s="37">
        <v>1.0</v>
      </c>
      <c r="AR22" s="37">
        <v>1.0</v>
      </c>
      <c r="AS22" s="37">
        <v>1.0</v>
      </c>
      <c r="AT22" s="37">
        <v>1.0</v>
      </c>
      <c r="AU22" s="37">
        <v>1.0</v>
      </c>
      <c r="AV22" s="1"/>
      <c r="AW22" s="1"/>
    </row>
    <row r="23" ht="13.5" customHeight="1" outlineLevel="1">
      <c r="A23" s="1"/>
      <c r="B23" s="1" t="s">
        <v>59</v>
      </c>
      <c r="C23" s="39">
        <f t="shared" ref="C23:AU23" si="4">+C22*$C$9/4</f>
        <v>0</v>
      </c>
      <c r="D23" s="40">
        <f t="shared" si="4"/>
        <v>0</v>
      </c>
      <c r="E23" s="40">
        <f t="shared" si="4"/>
        <v>0</v>
      </c>
      <c r="F23" s="41">
        <f t="shared" si="4"/>
        <v>0</v>
      </c>
      <c r="G23" s="42">
        <f t="shared" si="4"/>
        <v>187500</v>
      </c>
      <c r="H23" s="42">
        <f t="shared" si="4"/>
        <v>300000</v>
      </c>
      <c r="I23" s="42">
        <f t="shared" si="4"/>
        <v>337500</v>
      </c>
      <c r="J23" s="42">
        <f t="shared" si="4"/>
        <v>375000</v>
      </c>
      <c r="K23" s="42">
        <f t="shared" si="4"/>
        <v>375000</v>
      </c>
      <c r="L23" s="42">
        <f t="shared" si="4"/>
        <v>375000</v>
      </c>
      <c r="M23" s="42">
        <f t="shared" si="4"/>
        <v>375000</v>
      </c>
      <c r="N23" s="42">
        <f t="shared" si="4"/>
        <v>375000</v>
      </c>
      <c r="O23" s="42">
        <f t="shared" si="4"/>
        <v>375000</v>
      </c>
      <c r="P23" s="42">
        <f t="shared" si="4"/>
        <v>375000</v>
      </c>
      <c r="Q23" s="42">
        <f t="shared" si="4"/>
        <v>375000</v>
      </c>
      <c r="R23" s="42">
        <f t="shared" si="4"/>
        <v>375000</v>
      </c>
      <c r="S23" s="42">
        <f t="shared" si="4"/>
        <v>375000</v>
      </c>
      <c r="T23" s="42">
        <f t="shared" si="4"/>
        <v>375000</v>
      </c>
      <c r="U23" s="42">
        <f t="shared" si="4"/>
        <v>375000</v>
      </c>
      <c r="V23" s="42">
        <f t="shared" si="4"/>
        <v>375000</v>
      </c>
      <c r="W23" s="42">
        <f t="shared" si="4"/>
        <v>375000</v>
      </c>
      <c r="X23" s="42">
        <f t="shared" si="4"/>
        <v>375000</v>
      </c>
      <c r="Y23" s="42">
        <f t="shared" si="4"/>
        <v>375000</v>
      </c>
      <c r="Z23" s="42">
        <f t="shared" si="4"/>
        <v>375000</v>
      </c>
      <c r="AA23" s="42">
        <f t="shared" si="4"/>
        <v>375000</v>
      </c>
      <c r="AB23" s="42">
        <f t="shared" si="4"/>
        <v>375000</v>
      </c>
      <c r="AC23" s="42">
        <f t="shared" si="4"/>
        <v>375000</v>
      </c>
      <c r="AD23" s="42">
        <f t="shared" si="4"/>
        <v>375000</v>
      </c>
      <c r="AE23" s="42">
        <f t="shared" si="4"/>
        <v>375000</v>
      </c>
      <c r="AF23" s="42">
        <f t="shared" si="4"/>
        <v>375000</v>
      </c>
      <c r="AG23" s="42">
        <f t="shared" si="4"/>
        <v>375000</v>
      </c>
      <c r="AH23" s="42">
        <f t="shared" si="4"/>
        <v>375000</v>
      </c>
      <c r="AI23" s="42">
        <f t="shared" si="4"/>
        <v>375000</v>
      </c>
      <c r="AJ23" s="42">
        <f t="shared" si="4"/>
        <v>375000</v>
      </c>
      <c r="AK23" s="42">
        <f t="shared" si="4"/>
        <v>375000</v>
      </c>
      <c r="AL23" s="42">
        <f t="shared" si="4"/>
        <v>375000</v>
      </c>
      <c r="AM23" s="42">
        <f t="shared" si="4"/>
        <v>375000</v>
      </c>
      <c r="AN23" s="42">
        <f t="shared" si="4"/>
        <v>375000</v>
      </c>
      <c r="AO23" s="42">
        <f t="shared" si="4"/>
        <v>375000</v>
      </c>
      <c r="AP23" s="42">
        <f t="shared" si="4"/>
        <v>375000</v>
      </c>
      <c r="AQ23" s="42">
        <f t="shared" si="4"/>
        <v>375000</v>
      </c>
      <c r="AR23" s="42">
        <f t="shared" si="4"/>
        <v>375000</v>
      </c>
      <c r="AS23" s="42">
        <f t="shared" si="4"/>
        <v>375000</v>
      </c>
      <c r="AT23" s="42">
        <f t="shared" si="4"/>
        <v>375000</v>
      </c>
      <c r="AU23" s="42">
        <f t="shared" si="4"/>
        <v>375000</v>
      </c>
      <c r="AV23" s="1"/>
      <c r="AW23" s="1"/>
    </row>
    <row r="24" ht="13.5" customHeight="1" outlineLevel="1">
      <c r="A24" s="1"/>
      <c r="B24" s="1" t="s">
        <v>60</v>
      </c>
      <c r="C24" s="39">
        <f>+C23</f>
        <v>0</v>
      </c>
      <c r="D24" s="40">
        <f t="shared" ref="D24:F24" si="5">+C24+D23</f>
        <v>0</v>
      </c>
      <c r="E24" s="40">
        <f t="shared" si="5"/>
        <v>0</v>
      </c>
      <c r="F24" s="41">
        <f t="shared" si="5"/>
        <v>0</v>
      </c>
      <c r="G24" s="43">
        <f>+G23</f>
        <v>187500</v>
      </c>
      <c r="H24" s="43">
        <f t="shared" ref="H24:AU24" si="6">+H23+G24</f>
        <v>487500</v>
      </c>
      <c r="I24" s="43">
        <f t="shared" si="6"/>
        <v>825000</v>
      </c>
      <c r="J24" s="43">
        <f t="shared" si="6"/>
        <v>1200000</v>
      </c>
      <c r="K24" s="43">
        <f t="shared" si="6"/>
        <v>1575000</v>
      </c>
      <c r="L24" s="43">
        <f t="shared" si="6"/>
        <v>1950000</v>
      </c>
      <c r="M24" s="43">
        <f t="shared" si="6"/>
        <v>2325000</v>
      </c>
      <c r="N24" s="43">
        <f t="shared" si="6"/>
        <v>2700000</v>
      </c>
      <c r="O24" s="43">
        <f t="shared" si="6"/>
        <v>3075000</v>
      </c>
      <c r="P24" s="43">
        <f t="shared" si="6"/>
        <v>3450000</v>
      </c>
      <c r="Q24" s="43">
        <f t="shared" si="6"/>
        <v>3825000</v>
      </c>
      <c r="R24" s="43">
        <f t="shared" si="6"/>
        <v>4200000</v>
      </c>
      <c r="S24" s="43">
        <f t="shared" si="6"/>
        <v>4575000</v>
      </c>
      <c r="T24" s="43">
        <f t="shared" si="6"/>
        <v>4950000</v>
      </c>
      <c r="U24" s="43">
        <f t="shared" si="6"/>
        <v>5325000</v>
      </c>
      <c r="V24" s="43">
        <f t="shared" si="6"/>
        <v>5700000</v>
      </c>
      <c r="W24" s="43">
        <f t="shared" si="6"/>
        <v>6075000</v>
      </c>
      <c r="X24" s="43">
        <f t="shared" si="6"/>
        <v>6450000</v>
      </c>
      <c r="Y24" s="43">
        <f t="shared" si="6"/>
        <v>6825000</v>
      </c>
      <c r="Z24" s="43">
        <f t="shared" si="6"/>
        <v>7200000</v>
      </c>
      <c r="AA24" s="43">
        <f t="shared" si="6"/>
        <v>7575000</v>
      </c>
      <c r="AB24" s="43">
        <f t="shared" si="6"/>
        <v>7950000</v>
      </c>
      <c r="AC24" s="43">
        <f t="shared" si="6"/>
        <v>8325000</v>
      </c>
      <c r="AD24" s="43">
        <f t="shared" si="6"/>
        <v>8700000</v>
      </c>
      <c r="AE24" s="43">
        <f t="shared" si="6"/>
        <v>9075000</v>
      </c>
      <c r="AF24" s="43">
        <f t="shared" si="6"/>
        <v>9450000</v>
      </c>
      <c r="AG24" s="43">
        <f t="shared" si="6"/>
        <v>9825000</v>
      </c>
      <c r="AH24" s="43">
        <f t="shared" si="6"/>
        <v>10200000</v>
      </c>
      <c r="AI24" s="43">
        <f t="shared" si="6"/>
        <v>10575000</v>
      </c>
      <c r="AJ24" s="43">
        <f t="shared" si="6"/>
        <v>10950000</v>
      </c>
      <c r="AK24" s="43">
        <f t="shared" si="6"/>
        <v>11325000</v>
      </c>
      <c r="AL24" s="43">
        <f t="shared" si="6"/>
        <v>11700000</v>
      </c>
      <c r="AM24" s="43">
        <f t="shared" si="6"/>
        <v>12075000</v>
      </c>
      <c r="AN24" s="43">
        <f t="shared" si="6"/>
        <v>12450000</v>
      </c>
      <c r="AO24" s="43">
        <f t="shared" si="6"/>
        <v>12825000</v>
      </c>
      <c r="AP24" s="43">
        <f t="shared" si="6"/>
        <v>13200000</v>
      </c>
      <c r="AQ24" s="43">
        <f t="shared" si="6"/>
        <v>13575000</v>
      </c>
      <c r="AR24" s="43">
        <f t="shared" si="6"/>
        <v>13950000</v>
      </c>
      <c r="AS24" s="43">
        <f t="shared" si="6"/>
        <v>14325000</v>
      </c>
      <c r="AT24" s="43">
        <f t="shared" si="6"/>
        <v>14700000</v>
      </c>
      <c r="AU24" s="43">
        <f t="shared" si="6"/>
        <v>15075000</v>
      </c>
      <c r="AV24" s="1"/>
      <c r="AW24" s="1"/>
    </row>
    <row r="25" ht="13.5" customHeight="1" outlineLevel="1">
      <c r="A25" s="1"/>
      <c r="B25" s="1"/>
      <c r="C25" s="44" t="s">
        <v>61</v>
      </c>
      <c r="F25" s="4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ht="13.5" customHeight="1">
      <c r="A28" s="1"/>
      <c r="B28" s="46" t="s">
        <v>62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ht="13.5" customHeight="1">
      <c r="A29" s="1"/>
      <c r="B29" s="47" t="s">
        <v>63</v>
      </c>
      <c r="C29" s="48">
        <f>+C20</f>
        <v>43423</v>
      </c>
      <c r="D29" s="48">
        <f t="shared" ref="D29:AU29" si="7">IF(C29="","",C29+7)</f>
        <v>43430</v>
      </c>
      <c r="E29" s="48">
        <f t="shared" si="7"/>
        <v>43437</v>
      </c>
      <c r="F29" s="48">
        <f t="shared" si="7"/>
        <v>43444</v>
      </c>
      <c r="G29" s="48">
        <f t="shared" si="7"/>
        <v>43451</v>
      </c>
      <c r="H29" s="48">
        <f t="shared" si="7"/>
        <v>43458</v>
      </c>
      <c r="I29" s="48">
        <f t="shared" si="7"/>
        <v>43465</v>
      </c>
      <c r="J29" s="48">
        <f t="shared" si="7"/>
        <v>43472</v>
      </c>
      <c r="K29" s="48">
        <f t="shared" si="7"/>
        <v>43479</v>
      </c>
      <c r="L29" s="48">
        <f t="shared" si="7"/>
        <v>43486</v>
      </c>
      <c r="M29" s="48">
        <f t="shared" si="7"/>
        <v>43493</v>
      </c>
      <c r="N29" s="48">
        <f t="shared" si="7"/>
        <v>43500</v>
      </c>
      <c r="O29" s="48">
        <f t="shared" si="7"/>
        <v>43507</v>
      </c>
      <c r="P29" s="48">
        <f t="shared" si="7"/>
        <v>43514</v>
      </c>
      <c r="Q29" s="48">
        <f t="shared" si="7"/>
        <v>43521</v>
      </c>
      <c r="R29" s="48">
        <f t="shared" si="7"/>
        <v>43528</v>
      </c>
      <c r="S29" s="48">
        <f t="shared" si="7"/>
        <v>43535</v>
      </c>
      <c r="T29" s="48">
        <f t="shared" si="7"/>
        <v>43542</v>
      </c>
      <c r="U29" s="48">
        <f t="shared" si="7"/>
        <v>43549</v>
      </c>
      <c r="V29" s="48">
        <f t="shared" si="7"/>
        <v>43556</v>
      </c>
      <c r="W29" s="48">
        <f t="shared" si="7"/>
        <v>43563</v>
      </c>
      <c r="X29" s="48">
        <f t="shared" si="7"/>
        <v>43570</v>
      </c>
      <c r="Y29" s="48">
        <f t="shared" si="7"/>
        <v>43577</v>
      </c>
      <c r="Z29" s="48">
        <f t="shared" si="7"/>
        <v>43584</v>
      </c>
      <c r="AA29" s="48">
        <f t="shared" si="7"/>
        <v>43591</v>
      </c>
      <c r="AB29" s="48">
        <f t="shared" si="7"/>
        <v>43598</v>
      </c>
      <c r="AC29" s="48">
        <f t="shared" si="7"/>
        <v>43605</v>
      </c>
      <c r="AD29" s="48">
        <f t="shared" si="7"/>
        <v>43612</v>
      </c>
      <c r="AE29" s="48">
        <f t="shared" si="7"/>
        <v>43619</v>
      </c>
      <c r="AF29" s="48">
        <f t="shared" si="7"/>
        <v>43626</v>
      </c>
      <c r="AG29" s="48">
        <f t="shared" si="7"/>
        <v>43633</v>
      </c>
      <c r="AH29" s="48">
        <f t="shared" si="7"/>
        <v>43640</v>
      </c>
      <c r="AI29" s="48">
        <f t="shared" si="7"/>
        <v>43647</v>
      </c>
      <c r="AJ29" s="48">
        <f t="shared" si="7"/>
        <v>43654</v>
      </c>
      <c r="AK29" s="48">
        <f t="shared" si="7"/>
        <v>43661</v>
      </c>
      <c r="AL29" s="48">
        <f t="shared" si="7"/>
        <v>43668</v>
      </c>
      <c r="AM29" s="48">
        <f t="shared" si="7"/>
        <v>43675</v>
      </c>
      <c r="AN29" s="48">
        <f t="shared" si="7"/>
        <v>43682</v>
      </c>
      <c r="AO29" s="48">
        <f t="shared" si="7"/>
        <v>43689</v>
      </c>
      <c r="AP29" s="48">
        <f t="shared" si="7"/>
        <v>43696</v>
      </c>
      <c r="AQ29" s="48">
        <f t="shared" si="7"/>
        <v>43703</v>
      </c>
      <c r="AR29" s="48">
        <f t="shared" si="7"/>
        <v>43710</v>
      </c>
      <c r="AS29" s="48">
        <f t="shared" si="7"/>
        <v>43717</v>
      </c>
      <c r="AT29" s="48">
        <f t="shared" si="7"/>
        <v>43724</v>
      </c>
      <c r="AU29" s="48">
        <f t="shared" si="7"/>
        <v>43731</v>
      </c>
      <c r="AV29" s="1"/>
      <c r="AW29" s="1"/>
    </row>
    <row r="30" ht="13.5" customHeight="1">
      <c r="A30" s="1"/>
      <c r="B30" s="1" t="s">
        <v>64</v>
      </c>
      <c r="C30" s="42"/>
      <c r="D30" s="42"/>
      <c r="E30" s="42"/>
      <c r="F30" s="42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1"/>
      <c r="AW30" s="1"/>
    </row>
    <row r="31" ht="13.5" customHeight="1">
      <c r="A31" s="1"/>
      <c r="B31" s="1" t="s">
        <v>65</v>
      </c>
      <c r="C31" s="42"/>
      <c r="D31" s="42"/>
      <c r="E31" s="42"/>
      <c r="F31" s="42"/>
      <c r="G31" s="42">
        <f t="shared" ref="G31:AU31" si="8">+F31+G30</f>
        <v>0</v>
      </c>
      <c r="H31" s="42">
        <f t="shared" si="8"/>
        <v>0</v>
      </c>
      <c r="I31" s="42">
        <f t="shared" si="8"/>
        <v>0</v>
      </c>
      <c r="J31" s="42">
        <f t="shared" si="8"/>
        <v>0</v>
      </c>
      <c r="K31" s="42">
        <f t="shared" si="8"/>
        <v>0</v>
      </c>
      <c r="L31" s="42">
        <f t="shared" si="8"/>
        <v>0</v>
      </c>
      <c r="M31" s="42">
        <f t="shared" si="8"/>
        <v>0</v>
      </c>
      <c r="N31" s="42">
        <f t="shared" si="8"/>
        <v>0</v>
      </c>
      <c r="O31" s="42">
        <f t="shared" si="8"/>
        <v>0</v>
      </c>
      <c r="P31" s="42">
        <f t="shared" si="8"/>
        <v>0</v>
      </c>
      <c r="Q31" s="42">
        <f t="shared" si="8"/>
        <v>0</v>
      </c>
      <c r="R31" s="42">
        <f t="shared" si="8"/>
        <v>0</v>
      </c>
      <c r="S31" s="42">
        <f t="shared" si="8"/>
        <v>0</v>
      </c>
      <c r="T31" s="42">
        <f t="shared" si="8"/>
        <v>0</v>
      </c>
      <c r="U31" s="42">
        <f t="shared" si="8"/>
        <v>0</v>
      </c>
      <c r="V31" s="42">
        <f t="shared" si="8"/>
        <v>0</v>
      </c>
      <c r="W31" s="42">
        <f t="shared" si="8"/>
        <v>0</v>
      </c>
      <c r="X31" s="42">
        <f t="shared" si="8"/>
        <v>0</v>
      </c>
      <c r="Y31" s="42">
        <f t="shared" si="8"/>
        <v>0</v>
      </c>
      <c r="Z31" s="42">
        <f t="shared" si="8"/>
        <v>0</v>
      </c>
      <c r="AA31" s="42">
        <f t="shared" si="8"/>
        <v>0</v>
      </c>
      <c r="AB31" s="42">
        <f t="shared" si="8"/>
        <v>0</v>
      </c>
      <c r="AC31" s="42">
        <f t="shared" si="8"/>
        <v>0</v>
      </c>
      <c r="AD31" s="42">
        <f t="shared" si="8"/>
        <v>0</v>
      </c>
      <c r="AE31" s="42">
        <f t="shared" si="8"/>
        <v>0</v>
      </c>
      <c r="AF31" s="42">
        <f t="shared" si="8"/>
        <v>0</v>
      </c>
      <c r="AG31" s="42">
        <f t="shared" si="8"/>
        <v>0</v>
      </c>
      <c r="AH31" s="42">
        <f t="shared" si="8"/>
        <v>0</v>
      </c>
      <c r="AI31" s="42">
        <f t="shared" si="8"/>
        <v>0</v>
      </c>
      <c r="AJ31" s="42">
        <f t="shared" si="8"/>
        <v>0</v>
      </c>
      <c r="AK31" s="42">
        <f t="shared" si="8"/>
        <v>0</v>
      </c>
      <c r="AL31" s="42">
        <f t="shared" si="8"/>
        <v>0</v>
      </c>
      <c r="AM31" s="42">
        <f t="shared" si="8"/>
        <v>0</v>
      </c>
      <c r="AN31" s="42">
        <f t="shared" si="8"/>
        <v>0</v>
      </c>
      <c r="AO31" s="42">
        <f t="shared" si="8"/>
        <v>0</v>
      </c>
      <c r="AP31" s="42">
        <f t="shared" si="8"/>
        <v>0</v>
      </c>
      <c r="AQ31" s="42">
        <f t="shared" si="8"/>
        <v>0</v>
      </c>
      <c r="AR31" s="42">
        <f t="shared" si="8"/>
        <v>0</v>
      </c>
      <c r="AS31" s="42">
        <f t="shared" si="8"/>
        <v>0</v>
      </c>
      <c r="AT31" s="42">
        <f t="shared" si="8"/>
        <v>0</v>
      </c>
      <c r="AU31" s="42">
        <f t="shared" si="8"/>
        <v>0</v>
      </c>
      <c r="AV31" s="1"/>
      <c r="AW31" s="1"/>
    </row>
    <row r="32" ht="13.5" customHeight="1">
      <c r="A32" s="1"/>
      <c r="B32" s="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1"/>
      <c r="AW32" s="1"/>
    </row>
    <row r="33" ht="13.5" customHeight="1">
      <c r="A33" s="1"/>
      <c r="B33" s="1" t="s">
        <v>66</v>
      </c>
      <c r="C33" s="42"/>
      <c r="D33" s="42"/>
      <c r="E33" s="42"/>
      <c r="F33" s="42"/>
      <c r="G33" s="42">
        <f t="shared" ref="G33:AU33" si="9">+G23</f>
        <v>187500</v>
      </c>
      <c r="H33" s="42">
        <f t="shared" si="9"/>
        <v>300000</v>
      </c>
      <c r="I33" s="42">
        <f t="shared" si="9"/>
        <v>337500</v>
      </c>
      <c r="J33" s="42">
        <f t="shared" si="9"/>
        <v>375000</v>
      </c>
      <c r="K33" s="42">
        <f t="shared" si="9"/>
        <v>375000</v>
      </c>
      <c r="L33" s="42">
        <f t="shared" si="9"/>
        <v>375000</v>
      </c>
      <c r="M33" s="42">
        <f t="shared" si="9"/>
        <v>375000</v>
      </c>
      <c r="N33" s="42">
        <f t="shared" si="9"/>
        <v>375000</v>
      </c>
      <c r="O33" s="42">
        <f t="shared" si="9"/>
        <v>375000</v>
      </c>
      <c r="P33" s="42">
        <f t="shared" si="9"/>
        <v>375000</v>
      </c>
      <c r="Q33" s="42">
        <f t="shared" si="9"/>
        <v>375000</v>
      </c>
      <c r="R33" s="42">
        <f t="shared" si="9"/>
        <v>375000</v>
      </c>
      <c r="S33" s="42">
        <f t="shared" si="9"/>
        <v>375000</v>
      </c>
      <c r="T33" s="42">
        <f t="shared" si="9"/>
        <v>375000</v>
      </c>
      <c r="U33" s="42">
        <f t="shared" si="9"/>
        <v>375000</v>
      </c>
      <c r="V33" s="42">
        <f t="shared" si="9"/>
        <v>375000</v>
      </c>
      <c r="W33" s="42">
        <f t="shared" si="9"/>
        <v>375000</v>
      </c>
      <c r="X33" s="42">
        <f t="shared" si="9"/>
        <v>375000</v>
      </c>
      <c r="Y33" s="42">
        <f t="shared" si="9"/>
        <v>375000</v>
      </c>
      <c r="Z33" s="42">
        <f t="shared" si="9"/>
        <v>375000</v>
      </c>
      <c r="AA33" s="42">
        <f t="shared" si="9"/>
        <v>375000</v>
      </c>
      <c r="AB33" s="42">
        <f t="shared" si="9"/>
        <v>375000</v>
      </c>
      <c r="AC33" s="42">
        <f t="shared" si="9"/>
        <v>375000</v>
      </c>
      <c r="AD33" s="42">
        <f t="shared" si="9"/>
        <v>375000</v>
      </c>
      <c r="AE33" s="42">
        <f t="shared" si="9"/>
        <v>375000</v>
      </c>
      <c r="AF33" s="42">
        <f t="shared" si="9"/>
        <v>375000</v>
      </c>
      <c r="AG33" s="42">
        <f t="shared" si="9"/>
        <v>375000</v>
      </c>
      <c r="AH33" s="42">
        <f t="shared" si="9"/>
        <v>375000</v>
      </c>
      <c r="AI33" s="42">
        <f t="shared" si="9"/>
        <v>375000</v>
      </c>
      <c r="AJ33" s="42">
        <f t="shared" si="9"/>
        <v>375000</v>
      </c>
      <c r="AK33" s="42">
        <f t="shared" si="9"/>
        <v>375000</v>
      </c>
      <c r="AL33" s="42">
        <f t="shared" si="9"/>
        <v>375000</v>
      </c>
      <c r="AM33" s="42">
        <f t="shared" si="9"/>
        <v>375000</v>
      </c>
      <c r="AN33" s="42">
        <f t="shared" si="9"/>
        <v>375000</v>
      </c>
      <c r="AO33" s="42">
        <f t="shared" si="9"/>
        <v>375000</v>
      </c>
      <c r="AP33" s="42">
        <f t="shared" si="9"/>
        <v>375000</v>
      </c>
      <c r="AQ33" s="42">
        <f t="shared" si="9"/>
        <v>375000</v>
      </c>
      <c r="AR33" s="42">
        <f t="shared" si="9"/>
        <v>375000</v>
      </c>
      <c r="AS33" s="42">
        <f t="shared" si="9"/>
        <v>375000</v>
      </c>
      <c r="AT33" s="42">
        <f t="shared" si="9"/>
        <v>375000</v>
      </c>
      <c r="AU33" s="42">
        <f t="shared" si="9"/>
        <v>375000</v>
      </c>
      <c r="AV33" s="1"/>
      <c r="AW33" s="1"/>
    </row>
    <row r="34" ht="13.5" customHeight="1">
      <c r="A34" s="1"/>
      <c r="B34" s="1" t="s">
        <v>67</v>
      </c>
      <c r="C34" s="42"/>
      <c r="D34" s="42"/>
      <c r="E34" s="42"/>
      <c r="F34" s="42"/>
      <c r="G34" s="42">
        <f t="shared" ref="G34:AU34" si="10">+F34+G33</f>
        <v>187500</v>
      </c>
      <c r="H34" s="42">
        <f t="shared" si="10"/>
        <v>487500</v>
      </c>
      <c r="I34" s="42">
        <f t="shared" si="10"/>
        <v>825000</v>
      </c>
      <c r="J34" s="42">
        <f t="shared" si="10"/>
        <v>1200000</v>
      </c>
      <c r="K34" s="42">
        <f t="shared" si="10"/>
        <v>1575000</v>
      </c>
      <c r="L34" s="42">
        <f t="shared" si="10"/>
        <v>1950000</v>
      </c>
      <c r="M34" s="42">
        <f t="shared" si="10"/>
        <v>2325000</v>
      </c>
      <c r="N34" s="42">
        <f t="shared" si="10"/>
        <v>2700000</v>
      </c>
      <c r="O34" s="42">
        <f t="shared" si="10"/>
        <v>3075000</v>
      </c>
      <c r="P34" s="42">
        <f t="shared" si="10"/>
        <v>3450000</v>
      </c>
      <c r="Q34" s="42">
        <f t="shared" si="10"/>
        <v>3825000</v>
      </c>
      <c r="R34" s="42">
        <f t="shared" si="10"/>
        <v>4200000</v>
      </c>
      <c r="S34" s="42">
        <f t="shared" si="10"/>
        <v>4575000</v>
      </c>
      <c r="T34" s="42">
        <f t="shared" si="10"/>
        <v>4950000</v>
      </c>
      <c r="U34" s="42">
        <f t="shared" si="10"/>
        <v>5325000</v>
      </c>
      <c r="V34" s="42">
        <f t="shared" si="10"/>
        <v>5700000</v>
      </c>
      <c r="W34" s="42">
        <f t="shared" si="10"/>
        <v>6075000</v>
      </c>
      <c r="X34" s="42">
        <f t="shared" si="10"/>
        <v>6450000</v>
      </c>
      <c r="Y34" s="42">
        <f t="shared" si="10"/>
        <v>6825000</v>
      </c>
      <c r="Z34" s="42">
        <f t="shared" si="10"/>
        <v>7200000</v>
      </c>
      <c r="AA34" s="42">
        <f t="shared" si="10"/>
        <v>7575000</v>
      </c>
      <c r="AB34" s="42">
        <f t="shared" si="10"/>
        <v>7950000</v>
      </c>
      <c r="AC34" s="42">
        <f t="shared" si="10"/>
        <v>8325000</v>
      </c>
      <c r="AD34" s="42">
        <f t="shared" si="10"/>
        <v>8700000</v>
      </c>
      <c r="AE34" s="42">
        <f t="shared" si="10"/>
        <v>9075000</v>
      </c>
      <c r="AF34" s="42">
        <f t="shared" si="10"/>
        <v>9450000</v>
      </c>
      <c r="AG34" s="42">
        <f t="shared" si="10"/>
        <v>9825000</v>
      </c>
      <c r="AH34" s="42">
        <f t="shared" si="10"/>
        <v>10200000</v>
      </c>
      <c r="AI34" s="42">
        <f t="shared" si="10"/>
        <v>10575000</v>
      </c>
      <c r="AJ34" s="42">
        <f t="shared" si="10"/>
        <v>10950000</v>
      </c>
      <c r="AK34" s="42">
        <f t="shared" si="10"/>
        <v>11325000</v>
      </c>
      <c r="AL34" s="42">
        <f t="shared" si="10"/>
        <v>11700000</v>
      </c>
      <c r="AM34" s="42">
        <f t="shared" si="10"/>
        <v>12075000</v>
      </c>
      <c r="AN34" s="42">
        <f t="shared" si="10"/>
        <v>12450000</v>
      </c>
      <c r="AO34" s="42">
        <f t="shared" si="10"/>
        <v>12825000</v>
      </c>
      <c r="AP34" s="42">
        <f t="shared" si="10"/>
        <v>13200000</v>
      </c>
      <c r="AQ34" s="42">
        <f t="shared" si="10"/>
        <v>13575000</v>
      </c>
      <c r="AR34" s="42">
        <f t="shared" si="10"/>
        <v>13950000</v>
      </c>
      <c r="AS34" s="42">
        <f t="shared" si="10"/>
        <v>14325000</v>
      </c>
      <c r="AT34" s="42">
        <f t="shared" si="10"/>
        <v>14700000</v>
      </c>
      <c r="AU34" s="42">
        <f t="shared" si="10"/>
        <v>15075000</v>
      </c>
      <c r="AV34" s="1"/>
      <c r="AW34" s="1"/>
    </row>
    <row r="35" ht="13.5" customHeight="1">
      <c r="A35" s="1"/>
      <c r="B35" s="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1"/>
      <c r="AW35" s="1"/>
    </row>
    <row r="36" ht="13.5" customHeight="1" outlineLevel="1">
      <c r="A36" s="1"/>
      <c r="B36" s="1" t="str">
        <f>IF(J10="","",CONCATENATE(J10," Plan (CM dock)"))</f>
        <v/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1"/>
      <c r="AW36" s="1"/>
    </row>
    <row r="37" ht="13.5" customHeight="1" outlineLevel="1">
      <c r="A37" s="1"/>
      <c r="B37" s="1" t="str">
        <f>IF(J10="","",CONCATENATE(J10," Plan (cummulative)"))</f>
        <v/>
      </c>
      <c r="C37" s="42" t="str">
        <f>+C36</f>
        <v/>
      </c>
      <c r="D37" s="42">
        <f t="shared" ref="D37:AU37" si="11">+C37+D36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2">
        <f t="shared" si="11"/>
        <v>0</v>
      </c>
      <c r="AH37" s="42">
        <f t="shared" si="11"/>
        <v>0</v>
      </c>
      <c r="AI37" s="42">
        <f t="shared" si="11"/>
        <v>0</v>
      </c>
      <c r="AJ37" s="42">
        <f t="shared" si="11"/>
        <v>0</v>
      </c>
      <c r="AK37" s="42">
        <f t="shared" si="11"/>
        <v>0</v>
      </c>
      <c r="AL37" s="42">
        <f t="shared" si="11"/>
        <v>0</v>
      </c>
      <c r="AM37" s="42">
        <f t="shared" si="11"/>
        <v>0</v>
      </c>
      <c r="AN37" s="42">
        <f t="shared" si="11"/>
        <v>0</v>
      </c>
      <c r="AO37" s="42">
        <f t="shared" si="11"/>
        <v>0</v>
      </c>
      <c r="AP37" s="42">
        <f t="shared" si="11"/>
        <v>0</v>
      </c>
      <c r="AQ37" s="42">
        <f t="shared" si="11"/>
        <v>0</v>
      </c>
      <c r="AR37" s="42">
        <f t="shared" si="11"/>
        <v>0</v>
      </c>
      <c r="AS37" s="42">
        <f t="shared" si="11"/>
        <v>0</v>
      </c>
      <c r="AT37" s="42">
        <f t="shared" si="11"/>
        <v>0</v>
      </c>
      <c r="AU37" s="42">
        <f t="shared" si="11"/>
        <v>0</v>
      </c>
      <c r="AV37" s="1"/>
      <c r="AW37" s="1"/>
    </row>
    <row r="38" ht="13.5" customHeight="1" outlineLevel="1">
      <c r="A38" s="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1"/>
      <c r="AW38" s="1"/>
    </row>
    <row r="39" ht="13.5" customHeight="1" outlineLevel="1">
      <c r="A39" s="1"/>
      <c r="B39" s="1" t="str">
        <f>IF(J11="","",CONCATENATE(J11," Plan (CM dock)"))</f>
        <v/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1"/>
      <c r="AW39" s="1"/>
    </row>
    <row r="40" ht="13.5" customHeight="1" outlineLevel="1">
      <c r="A40" s="1"/>
      <c r="B40" s="1" t="str">
        <f>IF(J11="","",CONCATENATE(J11," Plan (cummulative)"))</f>
        <v/>
      </c>
      <c r="C40" s="42" t="str">
        <f>+C39</f>
        <v/>
      </c>
      <c r="D40" s="42">
        <f t="shared" ref="D40:AU40" si="12">+C40+D39</f>
        <v>0</v>
      </c>
      <c r="E40" s="42">
        <f t="shared" si="12"/>
        <v>0</v>
      </c>
      <c r="F40" s="42">
        <f t="shared" si="12"/>
        <v>0</v>
      </c>
      <c r="G40" s="42">
        <f t="shared" si="12"/>
        <v>0</v>
      </c>
      <c r="H40" s="42">
        <f t="shared" si="12"/>
        <v>0</v>
      </c>
      <c r="I40" s="42">
        <f t="shared" si="12"/>
        <v>0</v>
      </c>
      <c r="J40" s="42">
        <f t="shared" si="12"/>
        <v>0</v>
      </c>
      <c r="K40" s="42">
        <f t="shared" si="12"/>
        <v>0</v>
      </c>
      <c r="L40" s="42">
        <f t="shared" si="12"/>
        <v>0</v>
      </c>
      <c r="M40" s="42">
        <f t="shared" si="12"/>
        <v>0</v>
      </c>
      <c r="N40" s="42">
        <f t="shared" si="12"/>
        <v>0</v>
      </c>
      <c r="O40" s="42">
        <f t="shared" si="12"/>
        <v>0</v>
      </c>
      <c r="P40" s="42">
        <f t="shared" si="12"/>
        <v>0</v>
      </c>
      <c r="Q40" s="42">
        <f t="shared" si="12"/>
        <v>0</v>
      </c>
      <c r="R40" s="42">
        <f t="shared" si="12"/>
        <v>0</v>
      </c>
      <c r="S40" s="42">
        <f t="shared" si="12"/>
        <v>0</v>
      </c>
      <c r="T40" s="42">
        <f t="shared" si="12"/>
        <v>0</v>
      </c>
      <c r="U40" s="42">
        <f t="shared" si="12"/>
        <v>0</v>
      </c>
      <c r="V40" s="42">
        <f t="shared" si="12"/>
        <v>0</v>
      </c>
      <c r="W40" s="42">
        <f t="shared" si="12"/>
        <v>0</v>
      </c>
      <c r="X40" s="42">
        <f t="shared" si="12"/>
        <v>0</v>
      </c>
      <c r="Y40" s="42">
        <f t="shared" si="12"/>
        <v>0</v>
      </c>
      <c r="Z40" s="42">
        <f t="shared" si="12"/>
        <v>0</v>
      </c>
      <c r="AA40" s="42">
        <f t="shared" si="12"/>
        <v>0</v>
      </c>
      <c r="AB40" s="42">
        <f t="shared" si="12"/>
        <v>0</v>
      </c>
      <c r="AC40" s="42">
        <f t="shared" si="12"/>
        <v>0</v>
      </c>
      <c r="AD40" s="42">
        <f t="shared" si="12"/>
        <v>0</v>
      </c>
      <c r="AE40" s="42">
        <f t="shared" si="12"/>
        <v>0</v>
      </c>
      <c r="AF40" s="42">
        <f t="shared" si="12"/>
        <v>0</v>
      </c>
      <c r="AG40" s="42">
        <f t="shared" si="12"/>
        <v>0</v>
      </c>
      <c r="AH40" s="42">
        <f t="shared" si="12"/>
        <v>0</v>
      </c>
      <c r="AI40" s="42">
        <f t="shared" si="12"/>
        <v>0</v>
      </c>
      <c r="AJ40" s="42">
        <f t="shared" si="12"/>
        <v>0</v>
      </c>
      <c r="AK40" s="42">
        <f t="shared" si="12"/>
        <v>0</v>
      </c>
      <c r="AL40" s="42">
        <f t="shared" si="12"/>
        <v>0</v>
      </c>
      <c r="AM40" s="42">
        <f t="shared" si="12"/>
        <v>0</v>
      </c>
      <c r="AN40" s="42">
        <f t="shared" si="12"/>
        <v>0</v>
      </c>
      <c r="AO40" s="42">
        <f t="shared" si="12"/>
        <v>0</v>
      </c>
      <c r="AP40" s="42">
        <f t="shared" si="12"/>
        <v>0</v>
      </c>
      <c r="AQ40" s="42">
        <f t="shared" si="12"/>
        <v>0</v>
      </c>
      <c r="AR40" s="42">
        <f t="shared" si="12"/>
        <v>0</v>
      </c>
      <c r="AS40" s="42">
        <f t="shared" si="12"/>
        <v>0</v>
      </c>
      <c r="AT40" s="42">
        <f t="shared" si="12"/>
        <v>0</v>
      </c>
      <c r="AU40" s="42">
        <f t="shared" si="12"/>
        <v>0</v>
      </c>
      <c r="AV40" s="1"/>
      <c r="AW40" s="1"/>
    </row>
    <row r="41" ht="13.5" customHeight="1" outlineLevel="1">
      <c r="A41" s="1"/>
      <c r="B41" s="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"/>
      <c r="AW41" s="1"/>
    </row>
    <row r="42" ht="13.5" customHeight="1" outlineLevel="1">
      <c r="A42" s="1"/>
      <c r="B42" s="1" t="str">
        <f>IF(J12="","",CONCATENATE(J12," Plan (CM dock)"))</f>
        <v/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"/>
      <c r="AW42" s="1"/>
    </row>
    <row r="43" ht="13.5" customHeight="1" outlineLevel="1">
      <c r="A43" s="1"/>
      <c r="B43" s="1" t="str">
        <f>IF(J12="","",CONCATENATE(J12," Plan (cummulative)"))</f>
        <v/>
      </c>
      <c r="C43" s="42" t="str">
        <f>+C42</f>
        <v/>
      </c>
      <c r="D43" s="42">
        <f t="shared" ref="D43:AU43" si="13">+C43+D42</f>
        <v>0</v>
      </c>
      <c r="E43" s="42">
        <f t="shared" si="13"/>
        <v>0</v>
      </c>
      <c r="F43" s="42">
        <f t="shared" si="13"/>
        <v>0</v>
      </c>
      <c r="G43" s="42">
        <f t="shared" si="13"/>
        <v>0</v>
      </c>
      <c r="H43" s="42">
        <f t="shared" si="13"/>
        <v>0</v>
      </c>
      <c r="I43" s="42">
        <f t="shared" si="13"/>
        <v>0</v>
      </c>
      <c r="J43" s="42">
        <f t="shared" si="13"/>
        <v>0</v>
      </c>
      <c r="K43" s="42">
        <f t="shared" si="13"/>
        <v>0</v>
      </c>
      <c r="L43" s="42">
        <f t="shared" si="13"/>
        <v>0</v>
      </c>
      <c r="M43" s="42">
        <f t="shared" si="13"/>
        <v>0</v>
      </c>
      <c r="N43" s="42">
        <f t="shared" si="13"/>
        <v>0</v>
      </c>
      <c r="O43" s="42">
        <f t="shared" si="13"/>
        <v>0</v>
      </c>
      <c r="P43" s="42">
        <f t="shared" si="13"/>
        <v>0</v>
      </c>
      <c r="Q43" s="42">
        <f t="shared" si="13"/>
        <v>0</v>
      </c>
      <c r="R43" s="42">
        <f t="shared" si="13"/>
        <v>0</v>
      </c>
      <c r="S43" s="42">
        <f t="shared" si="13"/>
        <v>0</v>
      </c>
      <c r="T43" s="42">
        <f t="shared" si="13"/>
        <v>0</v>
      </c>
      <c r="U43" s="42">
        <f t="shared" si="13"/>
        <v>0</v>
      </c>
      <c r="V43" s="42">
        <f t="shared" si="13"/>
        <v>0</v>
      </c>
      <c r="W43" s="42">
        <f t="shared" si="13"/>
        <v>0</v>
      </c>
      <c r="X43" s="42">
        <f t="shared" si="13"/>
        <v>0</v>
      </c>
      <c r="Y43" s="42">
        <f t="shared" si="13"/>
        <v>0</v>
      </c>
      <c r="Z43" s="42">
        <f t="shared" si="13"/>
        <v>0</v>
      </c>
      <c r="AA43" s="42">
        <f t="shared" si="13"/>
        <v>0</v>
      </c>
      <c r="AB43" s="42">
        <f t="shared" si="13"/>
        <v>0</v>
      </c>
      <c r="AC43" s="42">
        <f t="shared" si="13"/>
        <v>0</v>
      </c>
      <c r="AD43" s="42">
        <f t="shared" si="13"/>
        <v>0</v>
      </c>
      <c r="AE43" s="42">
        <f t="shared" si="13"/>
        <v>0</v>
      </c>
      <c r="AF43" s="42">
        <f t="shared" si="13"/>
        <v>0</v>
      </c>
      <c r="AG43" s="42">
        <f t="shared" si="13"/>
        <v>0</v>
      </c>
      <c r="AH43" s="42">
        <f t="shared" si="13"/>
        <v>0</v>
      </c>
      <c r="AI43" s="42">
        <f t="shared" si="13"/>
        <v>0</v>
      </c>
      <c r="AJ43" s="42">
        <f t="shared" si="13"/>
        <v>0</v>
      </c>
      <c r="AK43" s="42">
        <f t="shared" si="13"/>
        <v>0</v>
      </c>
      <c r="AL43" s="42">
        <f t="shared" si="13"/>
        <v>0</v>
      </c>
      <c r="AM43" s="42">
        <f t="shared" si="13"/>
        <v>0</v>
      </c>
      <c r="AN43" s="42">
        <f t="shared" si="13"/>
        <v>0</v>
      </c>
      <c r="AO43" s="42">
        <f t="shared" si="13"/>
        <v>0</v>
      </c>
      <c r="AP43" s="42">
        <f t="shared" si="13"/>
        <v>0</v>
      </c>
      <c r="AQ43" s="42">
        <f t="shared" si="13"/>
        <v>0</v>
      </c>
      <c r="AR43" s="42">
        <f t="shared" si="13"/>
        <v>0</v>
      </c>
      <c r="AS43" s="42">
        <f t="shared" si="13"/>
        <v>0</v>
      </c>
      <c r="AT43" s="42">
        <f t="shared" si="13"/>
        <v>0</v>
      </c>
      <c r="AU43" s="42">
        <f t="shared" si="13"/>
        <v>0</v>
      </c>
      <c r="AV43" s="1"/>
      <c r="AW43" s="1"/>
    </row>
    <row r="44" ht="13.5" customHeight="1" outlineLevel="1">
      <c r="A44" s="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1"/>
      <c r="AW44" s="1"/>
    </row>
    <row r="45" ht="13.5" customHeight="1" outlineLevel="1">
      <c r="A45" s="1"/>
      <c r="B45" s="50" t="s">
        <v>68</v>
      </c>
      <c r="C45" s="50"/>
      <c r="D45" s="50"/>
      <c r="E45" s="50"/>
      <c r="F45" s="50"/>
      <c r="G45" s="50">
        <f t="shared" ref="G45:AU45" si="14">+G34-G31</f>
        <v>187500</v>
      </c>
      <c r="H45" s="50">
        <f t="shared" si="14"/>
        <v>487500</v>
      </c>
      <c r="I45" s="50">
        <f t="shared" si="14"/>
        <v>825000</v>
      </c>
      <c r="J45" s="50">
        <f t="shared" si="14"/>
        <v>1200000</v>
      </c>
      <c r="K45" s="50">
        <f t="shared" si="14"/>
        <v>1575000</v>
      </c>
      <c r="L45" s="50">
        <f t="shared" si="14"/>
        <v>1950000</v>
      </c>
      <c r="M45" s="50">
        <f t="shared" si="14"/>
        <v>2325000</v>
      </c>
      <c r="N45" s="50">
        <f t="shared" si="14"/>
        <v>2700000</v>
      </c>
      <c r="O45" s="50">
        <f t="shared" si="14"/>
        <v>3075000</v>
      </c>
      <c r="P45" s="50">
        <f t="shared" si="14"/>
        <v>3450000</v>
      </c>
      <c r="Q45" s="50">
        <f t="shared" si="14"/>
        <v>3825000</v>
      </c>
      <c r="R45" s="50">
        <f t="shared" si="14"/>
        <v>4200000</v>
      </c>
      <c r="S45" s="50">
        <f t="shared" si="14"/>
        <v>4575000</v>
      </c>
      <c r="T45" s="50">
        <f t="shared" si="14"/>
        <v>4950000</v>
      </c>
      <c r="U45" s="50">
        <f t="shared" si="14"/>
        <v>5325000</v>
      </c>
      <c r="V45" s="50">
        <f t="shared" si="14"/>
        <v>5700000</v>
      </c>
      <c r="W45" s="50">
        <f t="shared" si="14"/>
        <v>6075000</v>
      </c>
      <c r="X45" s="50">
        <f t="shared" si="14"/>
        <v>6450000</v>
      </c>
      <c r="Y45" s="50">
        <f t="shared" si="14"/>
        <v>6825000</v>
      </c>
      <c r="Z45" s="50">
        <f t="shared" si="14"/>
        <v>7200000</v>
      </c>
      <c r="AA45" s="50">
        <f t="shared" si="14"/>
        <v>7575000</v>
      </c>
      <c r="AB45" s="50">
        <f t="shared" si="14"/>
        <v>7950000</v>
      </c>
      <c r="AC45" s="50">
        <f t="shared" si="14"/>
        <v>8325000</v>
      </c>
      <c r="AD45" s="50">
        <f t="shared" si="14"/>
        <v>8700000</v>
      </c>
      <c r="AE45" s="50">
        <f t="shared" si="14"/>
        <v>9075000</v>
      </c>
      <c r="AF45" s="50">
        <f t="shared" si="14"/>
        <v>9450000</v>
      </c>
      <c r="AG45" s="50">
        <f t="shared" si="14"/>
        <v>9825000</v>
      </c>
      <c r="AH45" s="50">
        <f t="shared" si="14"/>
        <v>10200000</v>
      </c>
      <c r="AI45" s="50">
        <f t="shared" si="14"/>
        <v>10575000</v>
      </c>
      <c r="AJ45" s="50">
        <f t="shared" si="14"/>
        <v>10950000</v>
      </c>
      <c r="AK45" s="50">
        <f t="shared" si="14"/>
        <v>11325000</v>
      </c>
      <c r="AL45" s="50">
        <f t="shared" si="14"/>
        <v>11700000</v>
      </c>
      <c r="AM45" s="50">
        <f t="shared" si="14"/>
        <v>12075000</v>
      </c>
      <c r="AN45" s="50">
        <f t="shared" si="14"/>
        <v>12450000</v>
      </c>
      <c r="AO45" s="50">
        <f t="shared" si="14"/>
        <v>12825000</v>
      </c>
      <c r="AP45" s="50">
        <f t="shared" si="14"/>
        <v>13200000</v>
      </c>
      <c r="AQ45" s="50">
        <f t="shared" si="14"/>
        <v>13575000</v>
      </c>
      <c r="AR45" s="50">
        <f t="shared" si="14"/>
        <v>13950000</v>
      </c>
      <c r="AS45" s="50">
        <f t="shared" si="14"/>
        <v>14325000</v>
      </c>
      <c r="AT45" s="50">
        <f t="shared" si="14"/>
        <v>14700000</v>
      </c>
      <c r="AU45" s="50">
        <f t="shared" si="14"/>
        <v>15075000</v>
      </c>
      <c r="AV45" s="1"/>
      <c r="AW45" s="1"/>
    </row>
    <row r="46" ht="13.5" customHeight="1" outlineLevel="1">
      <c r="A46" s="1"/>
      <c r="B46" s="50" t="str">
        <f t="shared" ref="B46:B48" si="16">+IF(J10="","",CONCATENATE(J10, " Plan vs MS plan (1 wk offset)"))</f>
        <v/>
      </c>
      <c r="C46" s="50"/>
      <c r="D46" s="50"/>
      <c r="E46" s="50"/>
      <c r="F46" s="50"/>
      <c r="G46" s="50" t="str">
        <f t="shared" ref="G46:AU46" si="15">IF($J$10="","",F37-G31)</f>
        <v/>
      </c>
      <c r="H46" s="50" t="str">
        <f t="shared" si="15"/>
        <v/>
      </c>
      <c r="I46" s="50" t="str">
        <f t="shared" si="15"/>
        <v/>
      </c>
      <c r="J46" s="50" t="str">
        <f t="shared" si="15"/>
        <v/>
      </c>
      <c r="K46" s="50" t="str">
        <f t="shared" si="15"/>
        <v/>
      </c>
      <c r="L46" s="50" t="str">
        <f t="shared" si="15"/>
        <v/>
      </c>
      <c r="M46" s="50" t="str">
        <f t="shared" si="15"/>
        <v/>
      </c>
      <c r="N46" s="50" t="str">
        <f t="shared" si="15"/>
        <v/>
      </c>
      <c r="O46" s="50" t="str">
        <f t="shared" si="15"/>
        <v/>
      </c>
      <c r="P46" s="50" t="str">
        <f t="shared" si="15"/>
        <v/>
      </c>
      <c r="Q46" s="50" t="str">
        <f t="shared" si="15"/>
        <v/>
      </c>
      <c r="R46" s="50" t="str">
        <f t="shared" si="15"/>
        <v/>
      </c>
      <c r="S46" s="50" t="str">
        <f t="shared" si="15"/>
        <v/>
      </c>
      <c r="T46" s="50" t="str">
        <f t="shared" si="15"/>
        <v/>
      </c>
      <c r="U46" s="50" t="str">
        <f t="shared" si="15"/>
        <v/>
      </c>
      <c r="V46" s="50" t="str">
        <f t="shared" si="15"/>
        <v/>
      </c>
      <c r="W46" s="50" t="str">
        <f t="shared" si="15"/>
        <v/>
      </c>
      <c r="X46" s="50" t="str">
        <f t="shared" si="15"/>
        <v/>
      </c>
      <c r="Y46" s="50" t="str">
        <f t="shared" si="15"/>
        <v/>
      </c>
      <c r="Z46" s="50" t="str">
        <f t="shared" si="15"/>
        <v/>
      </c>
      <c r="AA46" s="50" t="str">
        <f t="shared" si="15"/>
        <v/>
      </c>
      <c r="AB46" s="50" t="str">
        <f t="shared" si="15"/>
        <v/>
      </c>
      <c r="AC46" s="50" t="str">
        <f t="shared" si="15"/>
        <v/>
      </c>
      <c r="AD46" s="50" t="str">
        <f t="shared" si="15"/>
        <v/>
      </c>
      <c r="AE46" s="50" t="str">
        <f t="shared" si="15"/>
        <v/>
      </c>
      <c r="AF46" s="50" t="str">
        <f t="shared" si="15"/>
        <v/>
      </c>
      <c r="AG46" s="50" t="str">
        <f t="shared" si="15"/>
        <v/>
      </c>
      <c r="AH46" s="50" t="str">
        <f t="shared" si="15"/>
        <v/>
      </c>
      <c r="AI46" s="50" t="str">
        <f t="shared" si="15"/>
        <v/>
      </c>
      <c r="AJ46" s="50" t="str">
        <f t="shared" si="15"/>
        <v/>
      </c>
      <c r="AK46" s="50" t="str">
        <f t="shared" si="15"/>
        <v/>
      </c>
      <c r="AL46" s="50" t="str">
        <f t="shared" si="15"/>
        <v/>
      </c>
      <c r="AM46" s="50" t="str">
        <f t="shared" si="15"/>
        <v/>
      </c>
      <c r="AN46" s="50" t="str">
        <f t="shared" si="15"/>
        <v/>
      </c>
      <c r="AO46" s="50" t="str">
        <f t="shared" si="15"/>
        <v/>
      </c>
      <c r="AP46" s="50" t="str">
        <f t="shared" si="15"/>
        <v/>
      </c>
      <c r="AQ46" s="50" t="str">
        <f t="shared" si="15"/>
        <v/>
      </c>
      <c r="AR46" s="50" t="str">
        <f t="shared" si="15"/>
        <v/>
      </c>
      <c r="AS46" s="50" t="str">
        <f t="shared" si="15"/>
        <v/>
      </c>
      <c r="AT46" s="50" t="str">
        <f t="shared" si="15"/>
        <v/>
      </c>
      <c r="AU46" s="50" t="str">
        <f t="shared" si="15"/>
        <v/>
      </c>
      <c r="AV46" s="1"/>
      <c r="AW46" s="1"/>
    </row>
    <row r="47" ht="13.5" customHeight="1" outlineLevel="1">
      <c r="A47" s="1"/>
      <c r="B47" s="50" t="str">
        <f t="shared" si="16"/>
        <v/>
      </c>
      <c r="C47" s="50"/>
      <c r="D47" s="50"/>
      <c r="E47" s="50"/>
      <c r="F47" s="50"/>
      <c r="G47" s="50" t="str">
        <f t="shared" ref="G47:AU47" si="17">IF($J$11="","",F40-G31)</f>
        <v/>
      </c>
      <c r="H47" s="50" t="str">
        <f t="shared" si="17"/>
        <v/>
      </c>
      <c r="I47" s="50" t="str">
        <f t="shared" si="17"/>
        <v/>
      </c>
      <c r="J47" s="50" t="str">
        <f t="shared" si="17"/>
        <v/>
      </c>
      <c r="K47" s="50" t="str">
        <f t="shared" si="17"/>
        <v/>
      </c>
      <c r="L47" s="50" t="str">
        <f t="shared" si="17"/>
        <v/>
      </c>
      <c r="M47" s="50" t="str">
        <f t="shared" si="17"/>
        <v/>
      </c>
      <c r="N47" s="50" t="str">
        <f t="shared" si="17"/>
        <v/>
      </c>
      <c r="O47" s="50" t="str">
        <f t="shared" si="17"/>
        <v/>
      </c>
      <c r="P47" s="50" t="str">
        <f t="shared" si="17"/>
        <v/>
      </c>
      <c r="Q47" s="50" t="str">
        <f t="shared" si="17"/>
        <v/>
      </c>
      <c r="R47" s="50" t="str">
        <f t="shared" si="17"/>
        <v/>
      </c>
      <c r="S47" s="50" t="str">
        <f t="shared" si="17"/>
        <v/>
      </c>
      <c r="T47" s="50" t="str">
        <f t="shared" si="17"/>
        <v/>
      </c>
      <c r="U47" s="50" t="str">
        <f t="shared" si="17"/>
        <v/>
      </c>
      <c r="V47" s="50" t="str">
        <f t="shared" si="17"/>
        <v/>
      </c>
      <c r="W47" s="50" t="str">
        <f t="shared" si="17"/>
        <v/>
      </c>
      <c r="X47" s="50" t="str">
        <f t="shared" si="17"/>
        <v/>
      </c>
      <c r="Y47" s="50" t="str">
        <f t="shared" si="17"/>
        <v/>
      </c>
      <c r="Z47" s="50" t="str">
        <f t="shared" si="17"/>
        <v/>
      </c>
      <c r="AA47" s="50" t="str">
        <f t="shared" si="17"/>
        <v/>
      </c>
      <c r="AB47" s="50" t="str">
        <f t="shared" si="17"/>
        <v/>
      </c>
      <c r="AC47" s="50" t="str">
        <f t="shared" si="17"/>
        <v/>
      </c>
      <c r="AD47" s="50" t="str">
        <f t="shared" si="17"/>
        <v/>
      </c>
      <c r="AE47" s="50" t="str">
        <f t="shared" si="17"/>
        <v/>
      </c>
      <c r="AF47" s="50" t="str">
        <f t="shared" si="17"/>
        <v/>
      </c>
      <c r="AG47" s="50" t="str">
        <f t="shared" si="17"/>
        <v/>
      </c>
      <c r="AH47" s="50" t="str">
        <f t="shared" si="17"/>
        <v/>
      </c>
      <c r="AI47" s="50" t="str">
        <f t="shared" si="17"/>
        <v/>
      </c>
      <c r="AJ47" s="50" t="str">
        <f t="shared" si="17"/>
        <v/>
      </c>
      <c r="AK47" s="50" t="str">
        <f t="shared" si="17"/>
        <v/>
      </c>
      <c r="AL47" s="50" t="str">
        <f t="shared" si="17"/>
        <v/>
      </c>
      <c r="AM47" s="50" t="str">
        <f t="shared" si="17"/>
        <v/>
      </c>
      <c r="AN47" s="50" t="str">
        <f t="shared" si="17"/>
        <v/>
      </c>
      <c r="AO47" s="50" t="str">
        <f t="shared" si="17"/>
        <v/>
      </c>
      <c r="AP47" s="50" t="str">
        <f t="shared" si="17"/>
        <v/>
      </c>
      <c r="AQ47" s="50" t="str">
        <f t="shared" si="17"/>
        <v/>
      </c>
      <c r="AR47" s="50" t="str">
        <f t="shared" si="17"/>
        <v/>
      </c>
      <c r="AS47" s="50" t="str">
        <f t="shared" si="17"/>
        <v/>
      </c>
      <c r="AT47" s="50" t="str">
        <f t="shared" si="17"/>
        <v/>
      </c>
      <c r="AU47" s="50" t="str">
        <f t="shared" si="17"/>
        <v/>
      </c>
      <c r="AV47" s="1"/>
      <c r="AW47" s="1"/>
    </row>
    <row r="48" ht="13.5" customHeight="1" outlineLevel="1">
      <c r="A48" s="1"/>
      <c r="B48" s="50" t="str">
        <f t="shared" si="16"/>
        <v/>
      </c>
      <c r="C48" s="50"/>
      <c r="D48" s="50"/>
      <c r="E48" s="50"/>
      <c r="F48" s="50"/>
      <c r="G48" s="50" t="str">
        <f t="shared" ref="G48:AU48" si="18">IF($J$12="","",F43-G31)</f>
        <v/>
      </c>
      <c r="H48" s="50" t="str">
        <f t="shared" si="18"/>
        <v/>
      </c>
      <c r="I48" s="50" t="str">
        <f t="shared" si="18"/>
        <v/>
      </c>
      <c r="J48" s="50" t="str">
        <f t="shared" si="18"/>
        <v/>
      </c>
      <c r="K48" s="50" t="str">
        <f t="shared" si="18"/>
        <v/>
      </c>
      <c r="L48" s="50" t="str">
        <f t="shared" si="18"/>
        <v/>
      </c>
      <c r="M48" s="50" t="str">
        <f t="shared" si="18"/>
        <v/>
      </c>
      <c r="N48" s="50" t="str">
        <f t="shared" si="18"/>
        <v/>
      </c>
      <c r="O48" s="50" t="str">
        <f t="shared" si="18"/>
        <v/>
      </c>
      <c r="P48" s="50" t="str">
        <f t="shared" si="18"/>
        <v/>
      </c>
      <c r="Q48" s="50" t="str">
        <f t="shared" si="18"/>
        <v/>
      </c>
      <c r="R48" s="50" t="str">
        <f t="shared" si="18"/>
        <v/>
      </c>
      <c r="S48" s="50" t="str">
        <f t="shared" si="18"/>
        <v/>
      </c>
      <c r="T48" s="50" t="str">
        <f t="shared" si="18"/>
        <v/>
      </c>
      <c r="U48" s="50" t="str">
        <f t="shared" si="18"/>
        <v/>
      </c>
      <c r="V48" s="50" t="str">
        <f t="shared" si="18"/>
        <v/>
      </c>
      <c r="W48" s="50" t="str">
        <f t="shared" si="18"/>
        <v/>
      </c>
      <c r="X48" s="50" t="str">
        <f t="shared" si="18"/>
        <v/>
      </c>
      <c r="Y48" s="50" t="str">
        <f t="shared" si="18"/>
        <v/>
      </c>
      <c r="Z48" s="50" t="str">
        <f t="shared" si="18"/>
        <v/>
      </c>
      <c r="AA48" s="50" t="str">
        <f t="shared" si="18"/>
        <v/>
      </c>
      <c r="AB48" s="50" t="str">
        <f t="shared" si="18"/>
        <v/>
      </c>
      <c r="AC48" s="50" t="str">
        <f t="shared" si="18"/>
        <v/>
      </c>
      <c r="AD48" s="50" t="str">
        <f t="shared" si="18"/>
        <v/>
      </c>
      <c r="AE48" s="50" t="str">
        <f t="shared" si="18"/>
        <v/>
      </c>
      <c r="AF48" s="50" t="str">
        <f t="shared" si="18"/>
        <v/>
      </c>
      <c r="AG48" s="50" t="str">
        <f t="shared" si="18"/>
        <v/>
      </c>
      <c r="AH48" s="50" t="str">
        <f t="shared" si="18"/>
        <v/>
      </c>
      <c r="AI48" s="50" t="str">
        <f t="shared" si="18"/>
        <v/>
      </c>
      <c r="AJ48" s="50" t="str">
        <f t="shared" si="18"/>
        <v/>
      </c>
      <c r="AK48" s="50" t="str">
        <f t="shared" si="18"/>
        <v/>
      </c>
      <c r="AL48" s="50" t="str">
        <f t="shared" si="18"/>
        <v/>
      </c>
      <c r="AM48" s="50" t="str">
        <f t="shared" si="18"/>
        <v/>
      </c>
      <c r="AN48" s="50" t="str">
        <f t="shared" si="18"/>
        <v/>
      </c>
      <c r="AO48" s="50" t="str">
        <f t="shared" si="18"/>
        <v/>
      </c>
      <c r="AP48" s="50" t="str">
        <f t="shared" si="18"/>
        <v/>
      </c>
      <c r="AQ48" s="50" t="str">
        <f t="shared" si="18"/>
        <v/>
      </c>
      <c r="AR48" s="50" t="str">
        <f t="shared" si="18"/>
        <v/>
      </c>
      <c r="AS48" s="50" t="str">
        <f t="shared" si="18"/>
        <v/>
      </c>
      <c r="AT48" s="50" t="str">
        <f t="shared" si="18"/>
        <v/>
      </c>
      <c r="AU48" s="50" t="str">
        <f t="shared" si="18"/>
        <v/>
      </c>
      <c r="AV48" s="1"/>
      <c r="AW48" s="1"/>
    </row>
    <row r="49" ht="13.5" customHeight="1">
      <c r="A49" s="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1"/>
      <c r="AW49" s="1"/>
    </row>
    <row r="50" ht="13.5" customHeight="1">
      <c r="A50" s="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1"/>
      <c r="AW50" s="1"/>
    </row>
    <row r="51" ht="13.5" customHeight="1">
      <c r="A51" s="1"/>
      <c r="B51" s="1" t="s">
        <v>69</v>
      </c>
      <c r="C51" s="42"/>
      <c r="D51" s="42"/>
      <c r="E51" s="42"/>
      <c r="F51" s="42"/>
      <c r="G51" s="52">
        <f t="shared" ref="G51:AU51" si="19">IF(AND($J$10&lt;&gt;"",$J$11&lt;&gt;"",$J$12&lt;&gt;""),MIN(G33,G31-F52,F37-F52,F40-F52,F43-F52),IF(AND($J$10&lt;&gt;"",$J$11&lt;&gt;"",$J$12=""),MIN(G33,G31-F52,F37-F52,F40-F52),IF(AND($J$10&lt;&gt;"",$J$11="",$J$12=""),MIN(G33,G31-F52,F37-F52),IF(AND($J$10="",$J$11="",$J$12=""),MIN(G33,G31-F52),""))))</f>
        <v>0</v>
      </c>
      <c r="H51" s="52">
        <f t="shared" si="19"/>
        <v>0</v>
      </c>
      <c r="I51" s="52">
        <f t="shared" si="19"/>
        <v>0</v>
      </c>
      <c r="J51" s="52">
        <f t="shared" si="19"/>
        <v>0</v>
      </c>
      <c r="K51" s="52">
        <f t="shared" si="19"/>
        <v>0</v>
      </c>
      <c r="L51" s="52">
        <f t="shared" si="19"/>
        <v>0</v>
      </c>
      <c r="M51" s="52">
        <f t="shared" si="19"/>
        <v>0</v>
      </c>
      <c r="N51" s="52">
        <f t="shared" si="19"/>
        <v>0</v>
      </c>
      <c r="O51" s="52">
        <f t="shared" si="19"/>
        <v>0</v>
      </c>
      <c r="P51" s="52">
        <f t="shared" si="19"/>
        <v>0</v>
      </c>
      <c r="Q51" s="52">
        <f t="shared" si="19"/>
        <v>0</v>
      </c>
      <c r="R51" s="52">
        <f t="shared" si="19"/>
        <v>0</v>
      </c>
      <c r="S51" s="52">
        <f t="shared" si="19"/>
        <v>0</v>
      </c>
      <c r="T51" s="52">
        <f t="shared" si="19"/>
        <v>0</v>
      </c>
      <c r="U51" s="52">
        <f t="shared" si="19"/>
        <v>0</v>
      </c>
      <c r="V51" s="52">
        <f t="shared" si="19"/>
        <v>0</v>
      </c>
      <c r="W51" s="52">
        <f t="shared" si="19"/>
        <v>0</v>
      </c>
      <c r="X51" s="52">
        <f t="shared" si="19"/>
        <v>0</v>
      </c>
      <c r="Y51" s="52">
        <f t="shared" si="19"/>
        <v>0</v>
      </c>
      <c r="Z51" s="52">
        <f t="shared" si="19"/>
        <v>0</v>
      </c>
      <c r="AA51" s="52">
        <f t="shared" si="19"/>
        <v>0</v>
      </c>
      <c r="AB51" s="52">
        <f t="shared" si="19"/>
        <v>0</v>
      </c>
      <c r="AC51" s="52">
        <f t="shared" si="19"/>
        <v>0</v>
      </c>
      <c r="AD51" s="52">
        <f t="shared" si="19"/>
        <v>0</v>
      </c>
      <c r="AE51" s="52">
        <f t="shared" si="19"/>
        <v>0</v>
      </c>
      <c r="AF51" s="52">
        <f t="shared" si="19"/>
        <v>0</v>
      </c>
      <c r="AG51" s="52">
        <f t="shared" si="19"/>
        <v>0</v>
      </c>
      <c r="AH51" s="52">
        <f t="shared" si="19"/>
        <v>0</v>
      </c>
      <c r="AI51" s="52">
        <f t="shared" si="19"/>
        <v>0</v>
      </c>
      <c r="AJ51" s="52">
        <f t="shared" si="19"/>
        <v>0</v>
      </c>
      <c r="AK51" s="52">
        <f t="shared" si="19"/>
        <v>0</v>
      </c>
      <c r="AL51" s="52">
        <f t="shared" si="19"/>
        <v>0</v>
      </c>
      <c r="AM51" s="52">
        <f t="shared" si="19"/>
        <v>0</v>
      </c>
      <c r="AN51" s="52">
        <f t="shared" si="19"/>
        <v>0</v>
      </c>
      <c r="AO51" s="52">
        <f t="shared" si="19"/>
        <v>0</v>
      </c>
      <c r="AP51" s="52">
        <f t="shared" si="19"/>
        <v>0</v>
      </c>
      <c r="AQ51" s="52">
        <f t="shared" si="19"/>
        <v>0</v>
      </c>
      <c r="AR51" s="52">
        <f t="shared" si="19"/>
        <v>0</v>
      </c>
      <c r="AS51" s="52">
        <f t="shared" si="19"/>
        <v>0</v>
      </c>
      <c r="AT51" s="52">
        <f t="shared" si="19"/>
        <v>0</v>
      </c>
      <c r="AU51" s="52">
        <f t="shared" si="19"/>
        <v>0</v>
      </c>
      <c r="AV51" s="1"/>
      <c r="AW51" s="1"/>
    </row>
    <row r="52" ht="13.5" customHeight="1">
      <c r="A52" s="1"/>
      <c r="B52" s="1" t="s">
        <v>70</v>
      </c>
      <c r="C52" s="42"/>
      <c r="D52" s="42"/>
      <c r="E52" s="42"/>
      <c r="F52" s="42"/>
      <c r="G52" s="42">
        <f>+G51</f>
        <v>0</v>
      </c>
      <c r="H52" s="42">
        <f t="shared" ref="H52:AU52" si="20">IF(ISERROR(G52+H51),"",G52+H51)</f>
        <v>0</v>
      </c>
      <c r="I52" s="42">
        <f t="shared" si="20"/>
        <v>0</v>
      </c>
      <c r="J52" s="42">
        <f t="shared" si="20"/>
        <v>0</v>
      </c>
      <c r="K52" s="42">
        <f t="shared" si="20"/>
        <v>0</v>
      </c>
      <c r="L52" s="42">
        <f t="shared" si="20"/>
        <v>0</v>
      </c>
      <c r="M52" s="42">
        <f t="shared" si="20"/>
        <v>0</v>
      </c>
      <c r="N52" s="42">
        <f t="shared" si="20"/>
        <v>0</v>
      </c>
      <c r="O52" s="42">
        <f t="shared" si="20"/>
        <v>0</v>
      </c>
      <c r="P52" s="42">
        <f t="shared" si="20"/>
        <v>0</v>
      </c>
      <c r="Q52" s="42">
        <f t="shared" si="20"/>
        <v>0</v>
      </c>
      <c r="R52" s="42">
        <f t="shared" si="20"/>
        <v>0</v>
      </c>
      <c r="S52" s="42">
        <f t="shared" si="20"/>
        <v>0</v>
      </c>
      <c r="T52" s="42">
        <f t="shared" si="20"/>
        <v>0</v>
      </c>
      <c r="U52" s="42">
        <f t="shared" si="20"/>
        <v>0</v>
      </c>
      <c r="V52" s="42">
        <f t="shared" si="20"/>
        <v>0</v>
      </c>
      <c r="W52" s="42">
        <f t="shared" si="20"/>
        <v>0</v>
      </c>
      <c r="X52" s="42">
        <f t="shared" si="20"/>
        <v>0</v>
      </c>
      <c r="Y52" s="42">
        <f t="shared" si="20"/>
        <v>0</v>
      </c>
      <c r="Z52" s="42">
        <f t="shared" si="20"/>
        <v>0</v>
      </c>
      <c r="AA52" s="42">
        <f t="shared" si="20"/>
        <v>0</v>
      </c>
      <c r="AB52" s="42">
        <f t="shared" si="20"/>
        <v>0</v>
      </c>
      <c r="AC52" s="42">
        <f t="shared" si="20"/>
        <v>0</v>
      </c>
      <c r="AD52" s="42">
        <f t="shared" si="20"/>
        <v>0</v>
      </c>
      <c r="AE52" s="42">
        <f t="shared" si="20"/>
        <v>0</v>
      </c>
      <c r="AF52" s="42">
        <f t="shared" si="20"/>
        <v>0</v>
      </c>
      <c r="AG52" s="42">
        <f t="shared" si="20"/>
        <v>0</v>
      </c>
      <c r="AH52" s="42">
        <f t="shared" si="20"/>
        <v>0</v>
      </c>
      <c r="AI52" s="42">
        <f t="shared" si="20"/>
        <v>0</v>
      </c>
      <c r="AJ52" s="42">
        <f t="shared" si="20"/>
        <v>0</v>
      </c>
      <c r="AK52" s="42">
        <f t="shared" si="20"/>
        <v>0</v>
      </c>
      <c r="AL52" s="42">
        <f t="shared" si="20"/>
        <v>0</v>
      </c>
      <c r="AM52" s="42">
        <f t="shared" si="20"/>
        <v>0</v>
      </c>
      <c r="AN52" s="42">
        <f t="shared" si="20"/>
        <v>0</v>
      </c>
      <c r="AO52" s="42">
        <f t="shared" si="20"/>
        <v>0</v>
      </c>
      <c r="AP52" s="42">
        <f t="shared" si="20"/>
        <v>0</v>
      </c>
      <c r="AQ52" s="42">
        <f t="shared" si="20"/>
        <v>0</v>
      </c>
      <c r="AR52" s="42">
        <f t="shared" si="20"/>
        <v>0</v>
      </c>
      <c r="AS52" s="42">
        <f t="shared" si="20"/>
        <v>0</v>
      </c>
      <c r="AT52" s="42">
        <f t="shared" si="20"/>
        <v>0</v>
      </c>
      <c r="AU52" s="42">
        <f t="shared" si="20"/>
        <v>0</v>
      </c>
      <c r="AV52" s="1"/>
      <c r="AW52" s="1"/>
    </row>
    <row r="53" ht="13.5" customHeight="1">
      <c r="A53" s="1"/>
      <c r="B53" s="53" t="s">
        <v>71</v>
      </c>
      <c r="C53" s="53"/>
      <c r="D53" s="53"/>
      <c r="E53" s="53"/>
      <c r="F53" s="53"/>
      <c r="G53" s="53">
        <f t="shared" ref="G53:AU53" si="21">IF(ISERROR(G52-G31),"",G52-G31)</f>
        <v>0</v>
      </c>
      <c r="H53" s="53">
        <f t="shared" si="21"/>
        <v>0</v>
      </c>
      <c r="I53" s="53">
        <f t="shared" si="21"/>
        <v>0</v>
      </c>
      <c r="J53" s="53">
        <f t="shared" si="21"/>
        <v>0</v>
      </c>
      <c r="K53" s="53">
        <f t="shared" si="21"/>
        <v>0</v>
      </c>
      <c r="L53" s="53">
        <f t="shared" si="21"/>
        <v>0</v>
      </c>
      <c r="M53" s="53">
        <f t="shared" si="21"/>
        <v>0</v>
      </c>
      <c r="N53" s="53">
        <f t="shared" si="21"/>
        <v>0</v>
      </c>
      <c r="O53" s="53">
        <f t="shared" si="21"/>
        <v>0</v>
      </c>
      <c r="P53" s="53">
        <f t="shared" si="21"/>
        <v>0</v>
      </c>
      <c r="Q53" s="53">
        <f t="shared" si="21"/>
        <v>0</v>
      </c>
      <c r="R53" s="53">
        <f t="shared" si="21"/>
        <v>0</v>
      </c>
      <c r="S53" s="53">
        <f t="shared" si="21"/>
        <v>0</v>
      </c>
      <c r="T53" s="53">
        <f t="shared" si="21"/>
        <v>0</v>
      </c>
      <c r="U53" s="53">
        <f t="shared" si="21"/>
        <v>0</v>
      </c>
      <c r="V53" s="53">
        <f t="shared" si="21"/>
        <v>0</v>
      </c>
      <c r="W53" s="53">
        <f t="shared" si="21"/>
        <v>0</v>
      </c>
      <c r="X53" s="53">
        <f t="shared" si="21"/>
        <v>0</v>
      </c>
      <c r="Y53" s="53">
        <f t="shared" si="21"/>
        <v>0</v>
      </c>
      <c r="Z53" s="53">
        <f t="shared" si="21"/>
        <v>0</v>
      </c>
      <c r="AA53" s="53">
        <f t="shared" si="21"/>
        <v>0</v>
      </c>
      <c r="AB53" s="53">
        <f t="shared" si="21"/>
        <v>0</v>
      </c>
      <c r="AC53" s="53">
        <f t="shared" si="21"/>
        <v>0</v>
      </c>
      <c r="AD53" s="53">
        <f t="shared" si="21"/>
        <v>0</v>
      </c>
      <c r="AE53" s="53">
        <f t="shared" si="21"/>
        <v>0</v>
      </c>
      <c r="AF53" s="53">
        <f t="shared" si="21"/>
        <v>0</v>
      </c>
      <c r="AG53" s="53">
        <f t="shared" si="21"/>
        <v>0</v>
      </c>
      <c r="AH53" s="53">
        <f t="shared" si="21"/>
        <v>0</v>
      </c>
      <c r="AI53" s="53">
        <f t="shared" si="21"/>
        <v>0</v>
      </c>
      <c r="AJ53" s="53">
        <f t="shared" si="21"/>
        <v>0</v>
      </c>
      <c r="AK53" s="53">
        <f t="shared" si="21"/>
        <v>0</v>
      </c>
      <c r="AL53" s="53">
        <f t="shared" si="21"/>
        <v>0</v>
      </c>
      <c r="AM53" s="53">
        <f t="shared" si="21"/>
        <v>0</v>
      </c>
      <c r="AN53" s="53">
        <f t="shared" si="21"/>
        <v>0</v>
      </c>
      <c r="AO53" s="53">
        <f t="shared" si="21"/>
        <v>0</v>
      </c>
      <c r="AP53" s="53">
        <f t="shared" si="21"/>
        <v>0</v>
      </c>
      <c r="AQ53" s="53">
        <f t="shared" si="21"/>
        <v>0</v>
      </c>
      <c r="AR53" s="53">
        <f t="shared" si="21"/>
        <v>0</v>
      </c>
      <c r="AS53" s="53">
        <f t="shared" si="21"/>
        <v>0</v>
      </c>
      <c r="AT53" s="53">
        <f t="shared" si="21"/>
        <v>0</v>
      </c>
      <c r="AU53" s="53">
        <f t="shared" si="21"/>
        <v>0</v>
      </c>
      <c r="AV53" s="1"/>
      <c r="AW53" s="1"/>
    </row>
    <row r="54" ht="13.5" customHeight="1">
      <c r="A54" s="1"/>
      <c r="B54" s="1" t="s">
        <v>72</v>
      </c>
      <c r="C54" s="42"/>
      <c r="D54" s="42"/>
      <c r="E54" s="42"/>
      <c r="F54" s="42"/>
      <c r="G54" s="54">
        <f t="shared" ref="G54:R54" si="22">IF(ISERROR(G51/G33),"",G51/G33)</f>
        <v>0</v>
      </c>
      <c r="H54" s="54">
        <f t="shared" si="22"/>
        <v>0</v>
      </c>
      <c r="I54" s="54">
        <f t="shared" si="22"/>
        <v>0</v>
      </c>
      <c r="J54" s="54">
        <f t="shared" si="22"/>
        <v>0</v>
      </c>
      <c r="K54" s="54">
        <f t="shared" si="22"/>
        <v>0</v>
      </c>
      <c r="L54" s="54">
        <f t="shared" si="22"/>
        <v>0</v>
      </c>
      <c r="M54" s="54">
        <f t="shared" si="22"/>
        <v>0</v>
      </c>
      <c r="N54" s="54">
        <f t="shared" si="22"/>
        <v>0</v>
      </c>
      <c r="O54" s="54">
        <f t="shared" si="22"/>
        <v>0</v>
      </c>
      <c r="P54" s="54">
        <f t="shared" si="22"/>
        <v>0</v>
      </c>
      <c r="Q54" s="54">
        <f t="shared" si="22"/>
        <v>0</v>
      </c>
      <c r="R54" s="54">
        <f t="shared" si="22"/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ht="13.5" customHeight="1">
      <c r="A55" s="1"/>
      <c r="B55" s="1"/>
      <c r="C55" s="1"/>
      <c r="D55" s="1"/>
      <c r="E55" s="42"/>
      <c r="F55" s="42"/>
      <c r="G55" s="42"/>
      <c r="H55" s="1"/>
      <c r="I55" s="1"/>
      <c r="J55" s="1"/>
      <c r="K55" s="42"/>
      <c r="L55" s="42"/>
      <c r="M55" s="4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ht="13.5" customHeight="1">
      <c r="A57" s="1"/>
      <c r="B57" s="1"/>
      <c r="C57" s="1"/>
      <c r="D57" s="1"/>
      <c r="E57" s="1"/>
      <c r="F57" s="1"/>
      <c r="G57" s="1"/>
      <c r="H57" s="55"/>
      <c r="J57" s="4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ht="13.5" customHeight="1">
      <c r="A58" s="1"/>
      <c r="B58" s="1"/>
      <c r="C58" s="1"/>
      <c r="D58" s="1"/>
      <c r="E58" s="1"/>
      <c r="F58" s="1"/>
      <c r="G58" s="1"/>
      <c r="H58" s="56"/>
      <c r="J58" s="4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ht="13.5" customHeight="1">
      <c r="A59" s="1"/>
      <c r="B59" s="1"/>
      <c r="C59" s="1"/>
      <c r="D59" s="1"/>
      <c r="E59" s="1"/>
      <c r="F59" s="1"/>
      <c r="G59" s="1"/>
      <c r="H59" s="57"/>
      <c r="I59" s="58"/>
      <c r="J59" s="4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42"/>
      <c r="K63" s="42"/>
      <c r="L63" s="42"/>
      <c r="M63" s="42"/>
      <c r="N63" s="42"/>
      <c r="O63" s="4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ht="13.5" customHeight="1">
      <c r="A91" s="1"/>
      <c r="B91" s="60" t="s">
        <v>73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ht="13.5" customHeight="1">
      <c r="A93" s="1"/>
      <c r="B93" s="35" t="s">
        <v>74</v>
      </c>
      <c r="C93" s="35" t="s">
        <v>75</v>
      </c>
      <c r="D93" s="35" t="s">
        <v>76</v>
      </c>
      <c r="E93" s="35" t="s">
        <v>77</v>
      </c>
      <c r="F93" s="35" t="s">
        <v>78</v>
      </c>
      <c r="G93" s="35" t="s">
        <v>79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ht="13.5" customHeight="1">
      <c r="A94" s="1"/>
      <c r="B94" s="61">
        <f>+C9</f>
        <v>1500000</v>
      </c>
      <c r="C94" s="62">
        <f t="shared" ref="C94:G94" si="23">+I24</f>
        <v>825000</v>
      </c>
      <c r="D94" s="63">
        <f t="shared" si="23"/>
        <v>1200000</v>
      </c>
      <c r="E94" s="63">
        <f t="shared" si="23"/>
        <v>1575000</v>
      </c>
      <c r="F94" s="63">
        <f t="shared" si="23"/>
        <v>1950000</v>
      </c>
      <c r="G94" s="63">
        <f t="shared" si="23"/>
        <v>2325000</v>
      </c>
      <c r="H94" s="1"/>
      <c r="I94" s="1"/>
      <c r="J94" s="1"/>
      <c r="K94" s="1"/>
      <c r="L94" s="1"/>
      <c r="M94" s="1"/>
      <c r="N94" s="1"/>
      <c r="O94" s="1"/>
      <c r="P94" s="1"/>
      <c r="Q94" s="6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ht="13.5" customHeight="1">
      <c r="A95" s="1"/>
      <c r="B95" s="65"/>
      <c r="C95" s="66">
        <v>0.0</v>
      </c>
      <c r="D95" s="67">
        <v>0.0</v>
      </c>
      <c r="E95" s="67">
        <v>0.0</v>
      </c>
      <c r="F95" s="67">
        <v>0.0</v>
      </c>
      <c r="G95" s="67">
        <v>0.0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ht="13.5" customHeight="1">
      <c r="A96" s="1"/>
      <c r="B96" s="65"/>
      <c r="C96" s="68">
        <v>0.0</v>
      </c>
      <c r="D96" s="69">
        <v>0.0</v>
      </c>
      <c r="E96" s="69">
        <v>0.0</v>
      </c>
      <c r="F96" s="69">
        <v>0.0</v>
      </c>
      <c r="G96" s="69">
        <v>0.0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ht="13.5" customHeight="1">
      <c r="A97" s="1"/>
      <c r="B97" s="65"/>
      <c r="C97" s="68">
        <v>0.0</v>
      </c>
      <c r="D97" s="69">
        <v>0.0</v>
      </c>
      <c r="E97" s="69">
        <v>0.0</v>
      </c>
      <c r="F97" s="69">
        <v>0.0</v>
      </c>
      <c r="G97" s="69">
        <v>0.0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ht="13.5" customHeight="1">
      <c r="A98" s="1"/>
      <c r="B98" s="65"/>
      <c r="C98" s="68">
        <v>0.0</v>
      </c>
      <c r="D98" s="69">
        <v>0.0</v>
      </c>
      <c r="E98" s="69">
        <v>0.0</v>
      </c>
      <c r="F98" s="69">
        <v>0.0</v>
      </c>
      <c r="G98" s="69">
        <v>0.0</v>
      </c>
      <c r="H98" s="1"/>
      <c r="I98" s="1"/>
      <c r="J98" s="7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ht="13.5" customHeight="1">
      <c r="A99" s="1"/>
      <c r="B99" s="65"/>
      <c r="C99" s="68">
        <v>0.0</v>
      </c>
      <c r="D99" s="69">
        <v>0.0</v>
      </c>
      <c r="E99" s="69">
        <v>0.0</v>
      </c>
      <c r="F99" s="69">
        <v>0.0</v>
      </c>
      <c r="G99" s="69">
        <v>0.0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ht="13.5" customHeight="1">
      <c r="A102" s="1"/>
      <c r="B102" s="71"/>
      <c r="C102" s="72" t="s">
        <v>80</v>
      </c>
      <c r="D102" s="73"/>
      <c r="E102" s="71"/>
      <c r="F102" s="71"/>
      <c r="G102" s="71"/>
      <c r="H102" s="7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ht="13.5" customHeight="1">
      <c r="A103" s="1"/>
      <c r="B103" s="71"/>
      <c r="C103" s="74" t="s">
        <v>81</v>
      </c>
      <c r="D103" s="75" t="str">
        <f>D102</f>
        <v/>
      </c>
      <c r="E103" s="76" t="s">
        <v>82</v>
      </c>
      <c r="F103" s="73"/>
      <c r="G103" s="71"/>
      <c r="H103" s="7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ht="13.5" customHeight="1">
      <c r="A104" s="1"/>
      <c r="B104" s="71"/>
      <c r="C104" s="77" t="s">
        <v>83</v>
      </c>
      <c r="D104" s="78" t="str">
        <f>F103</f>
        <v/>
      </c>
      <c r="E104" s="1"/>
      <c r="F104" s="71"/>
      <c r="G104" s="71"/>
      <c r="H104" s="7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ht="13.5" customHeight="1">
      <c r="A105" s="1"/>
      <c r="B105" s="71"/>
      <c r="C105" s="71"/>
      <c r="D105" s="71"/>
      <c r="E105" s="71"/>
      <c r="F105" s="71"/>
      <c r="G105" s="71"/>
      <c r="H105" s="7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ht="13.5" customHeight="1">
      <c r="A106" s="1"/>
      <c r="B106" s="71"/>
      <c r="C106" s="71"/>
      <c r="D106" s="71"/>
      <c r="E106" s="71"/>
      <c r="F106" s="71"/>
      <c r="G106" s="71"/>
      <c r="H106" s="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ht="13.5" customHeight="1">
      <c r="A107" s="1"/>
      <c r="B107" s="71"/>
      <c r="C107" s="71"/>
      <c r="D107" s="71"/>
      <c r="E107" s="71"/>
      <c r="F107" s="71"/>
      <c r="G107" s="71"/>
      <c r="H107" s="7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ht="13.5" customHeight="1">
      <c r="A108" s="1"/>
      <c r="B108" s="71"/>
      <c r="C108" s="71"/>
      <c r="D108" s="71"/>
      <c r="E108" s="71"/>
      <c r="F108" s="71"/>
      <c r="G108" s="71"/>
      <c r="H108" s="7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mergeCells count="6">
    <mergeCell ref="H57:I57"/>
    <mergeCell ref="H58:I58"/>
    <mergeCell ref="C25:F25"/>
    <mergeCell ref="J10:K10"/>
    <mergeCell ref="J11:K11"/>
    <mergeCell ref="J12:K12"/>
  </mergeCells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2006-01-04T16:32:32Z</dcterms:created>
  <dc:creator>Alejandro Escoto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0x0101007E2E17390A3895429B1917F3AA07225C</vt:lpwstr>
  </property>
  <property fmtid="{D5CDD505-2E9C-101B-9397-08002B2CF9AE}" pid="3" name="_dlc_DocIdItemGuid">
    <vt:lpwstr>879e438f-827e-4181-a698-1104f0a543ee</vt:lpwstr>
  </property>
  <property fmtid="{D5CDD505-2E9C-101B-9397-08002B2CF9AE}" pid="4" name="Order">
    <vt:r8>6900.0</vt:r8>
  </property>
  <property fmtid="{D5CDD505-2E9C-101B-9397-08002B2CF9AE}" pid="5" name="xd_ProgID">
    <vt:lpwstr/>
  </property>
  <property fmtid="{D5CDD505-2E9C-101B-9397-08002B2CF9AE}" pid="6" name="_CopySource">
    <vt:lpwstr>http://edweb/MSC/mfgandrepair/NPI/NOP/NPI Golden Rules/Project Plan/Capacity Planning Model (Template).xlsx</vt:lpwstr>
  </property>
  <property fmtid="{D5CDD505-2E9C-101B-9397-08002B2CF9AE}" pid="7" name="TemplateUrl">
    <vt:lpwstr/>
  </property>
</Properties>
</file>